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</sheets>
  <definedNames>
    <definedName name="_xlnm.Print_Titles" localSheetId="0">'List1'!$1:$9</definedName>
  </definedNames>
  <calcPr fullCalcOnLoad="1"/>
</workbook>
</file>

<file path=xl/sharedStrings.xml><?xml version="1.0" encoding="utf-8"?>
<sst xmlns="http://schemas.openxmlformats.org/spreadsheetml/2006/main" count="209" uniqueCount="192">
  <si>
    <t>KONTO</t>
  </si>
  <si>
    <t>PRIHODI POSLOVANJA</t>
  </si>
  <si>
    <t>Prihod od imovine</t>
  </si>
  <si>
    <t>Prihodi iz proračuna</t>
  </si>
  <si>
    <t>RASHODI POSLOVANJA</t>
  </si>
  <si>
    <t>Rashodi za zaposlene</t>
  </si>
  <si>
    <t>Plaće (bruto)</t>
  </si>
  <si>
    <t>Ostali rashodi za zaposlene</t>
  </si>
  <si>
    <t>Materijalni rashodi</t>
  </si>
  <si>
    <t>IZVORI FINANCIRANJA</t>
  </si>
  <si>
    <t>Uredski materijal</t>
  </si>
  <si>
    <t>Materijal i sirovine</t>
  </si>
  <si>
    <t>Električna energija</t>
  </si>
  <si>
    <t>Plin</t>
  </si>
  <si>
    <t>Sitni inventar</t>
  </si>
  <si>
    <t>Auto gume</t>
  </si>
  <si>
    <t>Poštarina</t>
  </si>
  <si>
    <t xml:space="preserve">Prijevoz učenika </t>
  </si>
  <si>
    <t>Komunalne usluge</t>
  </si>
  <si>
    <t xml:space="preserve">Zdravstveni pregledi </t>
  </si>
  <si>
    <t>Autorski honorar</t>
  </si>
  <si>
    <t>Ugovor o djelu</t>
  </si>
  <si>
    <t>Ostale intelektualne usluge</t>
  </si>
  <si>
    <t>Računalne usluge</t>
  </si>
  <si>
    <t>Premije osiguranja imovine</t>
  </si>
  <si>
    <t>Reprezentacija</t>
  </si>
  <si>
    <t>Članarine</t>
  </si>
  <si>
    <t>Financijski rashodi</t>
  </si>
  <si>
    <t>Zatezne kamate</t>
  </si>
  <si>
    <t>Oprema</t>
  </si>
  <si>
    <t>RAS.ZA NAB.NEF.IMOVI.</t>
  </si>
  <si>
    <t>UKUPNO AKTIVNOST</t>
  </si>
  <si>
    <t>Intelektualne usluge</t>
  </si>
  <si>
    <t>Ostali financijski rashodi</t>
  </si>
  <si>
    <t>UKUPNO PRIHODI</t>
  </si>
  <si>
    <t xml:space="preserve">Glavni program </t>
  </si>
  <si>
    <t>OSNOVNA ŠKOLA ANTUNA MIHANOVIĆA PETROVSKO</t>
  </si>
  <si>
    <t>Naknade troškova zaposlenima</t>
  </si>
  <si>
    <t>Službena putovanja</t>
  </si>
  <si>
    <t>Naknade za prijevoz zaposelnika</t>
  </si>
  <si>
    <t>Rashodi za materijal i energiju</t>
  </si>
  <si>
    <t>Uredski materijal i ostali materijalni rashodi</t>
  </si>
  <si>
    <t>Literatura</t>
  </si>
  <si>
    <t>Namirnice</t>
  </si>
  <si>
    <t>Energija</t>
  </si>
  <si>
    <t>Sitni inventar i auto gume</t>
  </si>
  <si>
    <t>Rashodi za usluge</t>
  </si>
  <si>
    <t>Usluge tekućeg održavanja građevinskog objekta</t>
  </si>
  <si>
    <t>Opskrba vodom</t>
  </si>
  <si>
    <t>Odvoz smeća</t>
  </si>
  <si>
    <t>Zdravstvene i veterinarske usluge</t>
  </si>
  <si>
    <t>Ostale usluge</t>
  </si>
  <si>
    <t>Rashodi osobama izvan radnog odnosa</t>
  </si>
  <si>
    <t>Premije osiguranja</t>
  </si>
  <si>
    <t>Ostali nespomenuti rashodi posovanja</t>
  </si>
  <si>
    <t>Plaće za redoviti rad</t>
  </si>
  <si>
    <t>Nagrade</t>
  </si>
  <si>
    <t>Darovi</t>
  </si>
  <si>
    <t>Otpremnine</t>
  </si>
  <si>
    <t>Pomoći</t>
  </si>
  <si>
    <t>Doprinosi na plaće</t>
  </si>
  <si>
    <t>Doprinosi za zdravstveno osiguranje</t>
  </si>
  <si>
    <t>Uredski namještaj</t>
  </si>
  <si>
    <t>Nabava opreme i ulaganje u nefinancijsku imovinu</t>
  </si>
  <si>
    <t>Uređaji, oprema i strojevi</t>
  </si>
  <si>
    <t>NAZIV KONTA</t>
  </si>
  <si>
    <t>Aktivnost   Redovni poslovi osnovnog obrazovanja</t>
  </si>
  <si>
    <t xml:space="preserve">Program OSNOVNO OBRAZOVANJE - ZAKONSKI STANDARD I FINANCIRANJE IZNAD MINIMALNOG STANDARDA </t>
  </si>
  <si>
    <t>Predsjednica Školskog odbora:</t>
  </si>
  <si>
    <t>IZVORNA SREDSTVA KZŽ</t>
  </si>
  <si>
    <t>OPĆINA PETROVSKO</t>
  </si>
  <si>
    <t xml:space="preserve">VLASTITI PRIHODI </t>
  </si>
  <si>
    <t>DONACIJE</t>
  </si>
  <si>
    <t>NEFINANCIJSKA IMOVINA</t>
  </si>
  <si>
    <t>POSEBNE NAMJENE</t>
  </si>
  <si>
    <t>Knjige u knjižnici</t>
  </si>
  <si>
    <t>Rashodi protokola</t>
  </si>
  <si>
    <t>Ažuriranje računalnih baza</t>
  </si>
  <si>
    <t>Laboratorijske usluge</t>
  </si>
  <si>
    <t>Materijal za tekuće i investicijsko održavanje građ.obj.</t>
  </si>
  <si>
    <t>Materijal za tekuće i investicijsko održavanje opreme</t>
  </si>
  <si>
    <t>Prihodi od financijske imovine</t>
  </si>
  <si>
    <t>Prihodi po posebnim propisima</t>
  </si>
  <si>
    <t>Sufinanciranje cijene usluge</t>
  </si>
  <si>
    <t>Smještaj na službenom putu</t>
  </si>
  <si>
    <t>Tečajevi i stručni ispiti</t>
  </si>
  <si>
    <t>Materijal i sredstva za čišćenje i održavanje</t>
  </si>
  <si>
    <t>Motorni benzin i dizel gorivo</t>
  </si>
  <si>
    <t>Usl.telefona,telefaksa</t>
  </si>
  <si>
    <t>Deratizacija i dezinsekcija</t>
  </si>
  <si>
    <t>Dimnjačarske i ekološke usluge</t>
  </si>
  <si>
    <t>Ostali nespomenuti rashodi poslovanja</t>
  </si>
  <si>
    <t>Ostale nespomenute usluge (aranžman izleta učenika)</t>
  </si>
  <si>
    <t>Plaće za prekovremeni rad</t>
  </si>
  <si>
    <t>Plaće za posebne uvjete rada</t>
  </si>
  <si>
    <t>Prihodi od prodaje proizvoda i robe te pružanih usluga</t>
  </si>
  <si>
    <t>Prihodi od prodaje proizvoda i robe</t>
  </si>
  <si>
    <t>Tekuće donacije</t>
  </si>
  <si>
    <t>Naknade i pristojbe</t>
  </si>
  <si>
    <t>Tekuće donacije od neprofitnih organizacija (ŠŠK)</t>
  </si>
  <si>
    <t>RASHODI</t>
  </si>
  <si>
    <t>PRIHODI</t>
  </si>
  <si>
    <t>Prijevoz na službenom putu</t>
  </si>
  <si>
    <t>Ostala uredska oprema</t>
  </si>
  <si>
    <t xml:space="preserve">Ostale nespomenute usluge </t>
  </si>
  <si>
    <t>Prihodi od pružanih usluga</t>
  </si>
  <si>
    <t>Tekuće donacije od fizičkih osoba</t>
  </si>
  <si>
    <t>Uredska oprema i namještaj</t>
  </si>
  <si>
    <t xml:space="preserve">Pomoći od izvanproračunskih korisnika </t>
  </si>
  <si>
    <t>Tekuće pomoći od izvanproračunskih korisnika</t>
  </si>
  <si>
    <t>Naknade ostalih troškova</t>
  </si>
  <si>
    <t>Prihod od prodaje robe (otpadni papir)</t>
  </si>
  <si>
    <t>PRODAJA  NEFINANCIJSKE IMOVINE</t>
  </si>
  <si>
    <t>Pomoći iz inoz. i od subj. unutar općeg proračuna</t>
  </si>
  <si>
    <t>Prihodi za fin.rashoda poslovanja</t>
  </si>
  <si>
    <t>Dnevnice na službenom putu</t>
  </si>
  <si>
    <t>Ostali rashodi za službena putovanja</t>
  </si>
  <si>
    <t>Naknada za prijevoz na posao i s posla</t>
  </si>
  <si>
    <t>Naknada za korištenje privat.autom. u sl.svrhe</t>
  </si>
  <si>
    <t>Materijal za higijenske potrebe i njegu (prva pomoć)</t>
  </si>
  <si>
    <t>Usl.tek.i inves.održavanja postrojenja i opreme</t>
  </si>
  <si>
    <t>Usluge promidžbe i informiranja</t>
  </si>
  <si>
    <t>MZOS, DRŽAVNI PRORAČUN</t>
  </si>
  <si>
    <t>SUFINANCIRANJE CIJENA USLUGA , UPLATA UČENIKA I RODITELJA</t>
  </si>
  <si>
    <t>Kamate na oročena sredstva i depozite po viđenju</t>
  </si>
  <si>
    <t>OPĆI PRIHODI I PRIMICI I POMOĆI</t>
  </si>
  <si>
    <t>Tekuće pomoći od HZZ-a (stručno osposobljavanje)</t>
  </si>
  <si>
    <t>Pomoći prorač. korisnicima iz prorač. koji im nije nadležan</t>
  </si>
  <si>
    <t>Tekuće pomoći prorač. koris. iz proračuna koji im nije nadležan</t>
  </si>
  <si>
    <t>Tekuće pomoći prorač. korisnicima proračuna JLPS (MZOS)</t>
  </si>
  <si>
    <t>Tekuće pomoći prorač.korisnicima iz proračuna JLS (Općina)</t>
  </si>
  <si>
    <t>Kamate na depozit po viđenju</t>
  </si>
  <si>
    <t>Prihodi od ugovorenih admin. pristojbii po pos.propisu</t>
  </si>
  <si>
    <t>Ostali nespomenuti prihodi</t>
  </si>
  <si>
    <t>Ostali nespomenuti prihodi po posebnim propisima</t>
  </si>
  <si>
    <t>Prihodi od prodaje proiz. i robe te pruženim usl. i donacije</t>
  </si>
  <si>
    <t>Prihodi od pružanih usluga (zakasnine knjižnice)</t>
  </si>
  <si>
    <t>Donacije od pravnih i fiz. osoba izv. opć.pror.</t>
  </si>
  <si>
    <t>Prihodi iz nadležnog proračuna za finciranje redovne djelatnosti</t>
  </si>
  <si>
    <t>Prihodi iz nadležnog proračuna za finaciranje  rashoda poslovanja</t>
  </si>
  <si>
    <t>Prihodi za nabavu nefinancijske imovine</t>
  </si>
  <si>
    <t>Doprinosi za zdravstveno osiguranje na plaću</t>
  </si>
  <si>
    <t>Doprinosi za zapošljavanje na plaću</t>
  </si>
  <si>
    <t>Stručno usavršavanje zaposlenika</t>
  </si>
  <si>
    <t>Ostali troškovi na službenom putu</t>
  </si>
  <si>
    <t>Materijal i dijelovi za tekuće i investicijsko održavanje</t>
  </si>
  <si>
    <t>Ostali materijal za tekuće i investicijsko održavanje</t>
  </si>
  <si>
    <t>Službena i radna odijela</t>
  </si>
  <si>
    <t>Usluge telefona ,pošte i prijevoza</t>
  </si>
  <si>
    <t>Usluge tekućeg i investicijskog održavanja</t>
  </si>
  <si>
    <t>Naknade troškova osoba.izvan rad.odn.,naknade ostalih troškova</t>
  </si>
  <si>
    <t>Premije osiguranja zaposlenih</t>
  </si>
  <si>
    <t>Premije osiguranja, učenici</t>
  </si>
  <si>
    <t>Novčana nak. poslod. zbog nezapošljavanja osoba s invaliditetom</t>
  </si>
  <si>
    <t>Usluge banaka i platnog prometa</t>
  </si>
  <si>
    <t>Rashodi za nabavu dugotrajne imovine</t>
  </si>
  <si>
    <t>Računska i računalna oprema</t>
  </si>
  <si>
    <t>Knjige, umjetnička djela i ostale izložbene vrijednosti</t>
  </si>
  <si>
    <t>Seminari, savjetovanje i simpoziji</t>
  </si>
  <si>
    <t>Ostali materijal redovito poslovanje</t>
  </si>
  <si>
    <t>Službena i radna obuća i odjeća</t>
  </si>
  <si>
    <t>Tekuće donacije od trgovačkih društva</t>
  </si>
  <si>
    <t>UKUPNO KAPITALNI PROJEKT</t>
  </si>
  <si>
    <t>UKUPNO RASHODI (KLASA 3+4)</t>
  </si>
  <si>
    <t>Postrojenja i oprema</t>
  </si>
  <si>
    <t>Uređaji, strojevi ,oprema za ostale namjene</t>
  </si>
  <si>
    <t>Knjige</t>
  </si>
  <si>
    <t>Knjige, umjetnička djelai ostal eizložbene vrijednosti</t>
  </si>
  <si>
    <t>Licence</t>
  </si>
  <si>
    <t>Tekuće pomoći od izvanproračunskog korisnika temeljem priejnosa EU sredstva</t>
  </si>
  <si>
    <t>Tekuće pomoći temeljem priejnosa EU sredstava</t>
  </si>
  <si>
    <t>Pomoći temeljem prijenosa EU sredstava</t>
  </si>
  <si>
    <t>Plaće za vježbenike (bruto)</t>
  </si>
  <si>
    <t>Upravne naknade i pristojbe</t>
  </si>
  <si>
    <t>Zakupnine i najamnine</t>
  </si>
  <si>
    <t>DECENTRALIZIRANA SREDSTVA KZŽ (POVEĆANJE 3%)</t>
  </si>
  <si>
    <t>Kapitalne pomoći prorač. Korisnicima iz proračuna koji im nije nadležan (MZOS)</t>
  </si>
  <si>
    <t>Kapitalne pomoći prorač. koris. iz proračuna koji im nije nadležan</t>
  </si>
  <si>
    <t>VIŠAK PRIHODA POSLOVANJA 2019.</t>
  </si>
  <si>
    <t>UKUPNO PRIHODI + VIŠAK PRIHODA IZ 2019.</t>
  </si>
  <si>
    <t>POMOĆI</t>
  </si>
  <si>
    <t>MANJAK PRIHODA P0SLOVANJA 2019.</t>
  </si>
  <si>
    <t>U Petrovskom,</t>
  </si>
  <si>
    <t>1.REBALANS FINICIJSKOG PLANA 2021.</t>
  </si>
  <si>
    <t>Poslovni objekti</t>
  </si>
  <si>
    <t>Građevinski objekti</t>
  </si>
  <si>
    <t>Tv. Hale, skladišta, graže i slično ( sjenica ljetna škola)</t>
  </si>
  <si>
    <t>Rebalans financijkog plana 2021.</t>
  </si>
  <si>
    <t>FINANCIJKI PLAN 2021</t>
  </si>
  <si>
    <t>Razlika</t>
  </si>
  <si>
    <t>KLASA: 401-05/21-01/18</t>
  </si>
  <si>
    <t>URBROJ:2140/03-380-23-21-3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</si>
</sst>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0" fillId="12" borderId="0" xfId="0" applyFont="1" applyFill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29" fillId="0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194</xdr:row>
      <xdr:rowOff>95250</xdr:rowOff>
    </xdr:from>
    <xdr:to>
      <xdr:col>7</xdr:col>
      <xdr:colOff>361950</xdr:colOff>
      <xdr:row>251</xdr:row>
      <xdr:rowOff>47625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4356675"/>
          <a:ext cx="7400925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170</xdr:row>
      <xdr:rowOff>104775</xdr:rowOff>
    </xdr:from>
    <xdr:to>
      <xdr:col>8</xdr:col>
      <xdr:colOff>28575</xdr:colOff>
      <xdr:row>231</xdr:row>
      <xdr:rowOff>114300</xdr:rowOff>
    </xdr:to>
    <xdr:pic>
      <xdr:nvPicPr>
        <xdr:cNvPr id="2" name="Slika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0699075"/>
          <a:ext cx="7553325" cy="985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tabSelected="1" zoomScalePageLayoutView="0" workbookViewId="0" topLeftCell="A175">
      <selection activeCell="B204" sqref="B204"/>
    </sheetView>
  </sheetViews>
  <sheetFormatPr defaultColWidth="9.140625" defaultRowHeight="12.75"/>
  <cols>
    <col min="1" max="1" width="6.00390625" style="0" customWidth="1"/>
    <col min="2" max="2" width="43.57421875" style="0" customWidth="1"/>
    <col min="3" max="3" width="11.8515625" style="7" bestFit="1" customWidth="1"/>
    <col min="4" max="4" width="9.28125" style="7" customWidth="1"/>
    <col min="5" max="5" width="12.00390625" style="7" customWidth="1"/>
    <col min="6" max="6" width="9.7109375" style="7" customWidth="1"/>
    <col min="7" max="7" width="13.140625" style="7" customWidth="1"/>
    <col min="8" max="8" width="7.28125" style="7" customWidth="1"/>
    <col min="9" max="9" width="8.00390625" style="7" customWidth="1"/>
    <col min="10" max="10" width="10.140625" style="7" customWidth="1"/>
    <col min="11" max="13" width="11.28125" style="0" customWidth="1"/>
    <col min="14" max="14" width="11.28125" style="0" hidden="1" customWidth="1"/>
    <col min="15" max="16384" width="9.140625" style="7" customWidth="1"/>
  </cols>
  <sheetData>
    <row r="1" spans="1:14" ht="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1">
      <c r="A2" s="66" t="s">
        <v>183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5"/>
      <c r="M2" s="45"/>
      <c r="N2" s="45"/>
    </row>
    <row r="3" ht="12.75">
      <c r="G3" s="46"/>
    </row>
    <row r="4" spans="2:8" ht="12.75">
      <c r="B4" s="75" t="s">
        <v>36</v>
      </c>
      <c r="C4" s="75"/>
      <c r="D4" s="75"/>
      <c r="E4" s="75"/>
      <c r="F4" s="75"/>
      <c r="G4" s="75"/>
      <c r="H4" s="75"/>
    </row>
    <row r="5" ht="13.5" thickBot="1"/>
    <row r="6" spans="1:14" ht="14.25" customHeight="1" thickBot="1" thickTop="1">
      <c r="A6" s="72"/>
      <c r="B6" s="73"/>
      <c r="C6" s="76" t="s">
        <v>9</v>
      </c>
      <c r="D6" s="77"/>
      <c r="E6" s="78"/>
      <c r="F6" s="78"/>
      <c r="G6" s="77"/>
      <c r="H6" s="77"/>
      <c r="I6" s="77"/>
      <c r="J6" s="77"/>
      <c r="K6" s="60" t="s">
        <v>187</v>
      </c>
      <c r="L6" s="60" t="s">
        <v>188</v>
      </c>
      <c r="M6" s="60" t="s">
        <v>189</v>
      </c>
      <c r="N6" s="60"/>
    </row>
    <row r="7" spans="1:14" ht="29.25" customHeight="1" thickBot="1" thickTop="1">
      <c r="A7" s="2"/>
      <c r="B7" s="15" t="s">
        <v>101</v>
      </c>
      <c r="C7" s="67" t="s">
        <v>180</v>
      </c>
      <c r="D7" s="68"/>
      <c r="E7" s="69" t="s">
        <v>125</v>
      </c>
      <c r="F7" s="70"/>
      <c r="G7" s="52" t="s">
        <v>74</v>
      </c>
      <c r="H7" s="52" t="s">
        <v>71</v>
      </c>
      <c r="I7" s="52" t="s">
        <v>72</v>
      </c>
      <c r="J7" s="52" t="s">
        <v>73</v>
      </c>
      <c r="K7" s="63"/>
      <c r="L7" s="63"/>
      <c r="M7" s="63"/>
      <c r="N7" s="61"/>
    </row>
    <row r="8" spans="1:14" ht="67.5" customHeight="1" thickBot="1" thickTop="1">
      <c r="A8" s="51" t="s">
        <v>0</v>
      </c>
      <c r="B8" s="51" t="s">
        <v>65</v>
      </c>
      <c r="C8" s="59" t="s">
        <v>122</v>
      </c>
      <c r="D8" s="59" t="s">
        <v>70</v>
      </c>
      <c r="E8" s="59" t="s">
        <v>175</v>
      </c>
      <c r="F8" s="59" t="s">
        <v>69</v>
      </c>
      <c r="G8" s="59" t="s">
        <v>123</v>
      </c>
      <c r="H8" s="59" t="s">
        <v>71</v>
      </c>
      <c r="I8" s="59" t="s">
        <v>72</v>
      </c>
      <c r="J8" s="59" t="s">
        <v>112</v>
      </c>
      <c r="K8" s="64"/>
      <c r="L8" s="64"/>
      <c r="M8" s="64"/>
      <c r="N8" s="62"/>
    </row>
    <row r="9" spans="1:14" ht="12.75" customHeight="1" thickTop="1">
      <c r="A9" s="10"/>
      <c r="B9" s="13"/>
      <c r="C9" s="11">
        <v>1</v>
      </c>
      <c r="D9" s="11">
        <v>2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/>
    </row>
    <row r="10" spans="1:14" s="8" customFormat="1" ht="20.25" customHeight="1">
      <c r="A10" s="17">
        <v>6</v>
      </c>
      <c r="B10" s="17" t="s">
        <v>1</v>
      </c>
      <c r="C10" s="14">
        <f aca="true" t="shared" si="0" ref="C10:J10">SUM(C11+C24+C28+C33+C44)</f>
        <v>3710000</v>
      </c>
      <c r="D10" s="14">
        <f t="shared" si="0"/>
        <v>6900</v>
      </c>
      <c r="E10" s="14">
        <f t="shared" si="0"/>
        <v>216275</v>
      </c>
      <c r="F10" s="14">
        <f t="shared" si="0"/>
        <v>131500</v>
      </c>
      <c r="G10" s="14">
        <f t="shared" si="0"/>
        <v>112240</v>
      </c>
      <c r="H10" s="14">
        <f t="shared" si="0"/>
        <v>8250</v>
      </c>
      <c r="I10" s="14">
        <f t="shared" si="0"/>
        <v>8200</v>
      </c>
      <c r="J10" s="14">
        <f t="shared" si="0"/>
        <v>0</v>
      </c>
      <c r="K10" s="14">
        <f aca="true" t="shared" si="1" ref="K10:K52">SUM(C10:J10)</f>
        <v>4193365</v>
      </c>
      <c r="L10" s="14">
        <v>4129226</v>
      </c>
      <c r="M10" s="14">
        <f>K10-L10</f>
        <v>64139</v>
      </c>
      <c r="N10" s="14"/>
    </row>
    <row r="11" spans="1:14" s="8" customFormat="1" ht="14.25" customHeight="1">
      <c r="A11" s="18">
        <v>63</v>
      </c>
      <c r="B11" s="18" t="s">
        <v>113</v>
      </c>
      <c r="C11" s="14">
        <f>C15</f>
        <v>3710000</v>
      </c>
      <c r="D11" s="14">
        <f>D15</f>
        <v>6900</v>
      </c>
      <c r="E11" s="14">
        <f aca="true" t="shared" si="2" ref="E11:J11">E15</f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1"/>
        <v>3716900</v>
      </c>
      <c r="L11" s="14">
        <v>3720000</v>
      </c>
      <c r="M11" s="14">
        <f aca="true" t="shared" si="3" ref="M11:M52">K11-L11</f>
        <v>-3100</v>
      </c>
      <c r="N11" s="14"/>
    </row>
    <row r="12" spans="1:14" s="8" customFormat="1" ht="14.25" customHeight="1">
      <c r="A12" s="18">
        <v>634</v>
      </c>
      <c r="B12" s="18" t="s">
        <v>108</v>
      </c>
      <c r="C12" s="14">
        <f>C13</f>
        <v>0</v>
      </c>
      <c r="D12" s="14">
        <f>D13</f>
        <v>0</v>
      </c>
      <c r="E12" s="14">
        <f aca="true" t="shared" si="4" ref="E12:J12">E13</f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1"/>
        <v>0</v>
      </c>
      <c r="L12" s="14">
        <v>0</v>
      </c>
      <c r="M12" s="14">
        <f t="shared" si="3"/>
        <v>0</v>
      </c>
      <c r="N12" s="14"/>
    </row>
    <row r="13" spans="1:14" s="9" customFormat="1" ht="14.25" customHeight="1">
      <c r="A13" s="19">
        <v>6341</v>
      </c>
      <c r="B13" s="19" t="s">
        <v>109</v>
      </c>
      <c r="C13" s="12">
        <f>C14</f>
        <v>0</v>
      </c>
      <c r="D13" s="12">
        <f>D14</f>
        <v>0</v>
      </c>
      <c r="E13" s="12">
        <f aca="true" t="shared" si="5" ref="E13:J13">E14</f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4">
        <f t="shared" si="1"/>
        <v>0</v>
      </c>
      <c r="L13" s="14">
        <v>0</v>
      </c>
      <c r="M13" s="14">
        <f t="shared" si="3"/>
        <v>0</v>
      </c>
      <c r="N13" s="14"/>
    </row>
    <row r="14" spans="1:14" s="9" customFormat="1" ht="14.25" customHeight="1">
      <c r="A14" s="19">
        <v>63414</v>
      </c>
      <c r="B14" s="19" t="s">
        <v>126</v>
      </c>
      <c r="C14" s="12"/>
      <c r="D14" s="12"/>
      <c r="E14" s="12"/>
      <c r="F14" s="12"/>
      <c r="G14" s="12"/>
      <c r="H14" s="12"/>
      <c r="I14" s="12"/>
      <c r="J14" s="12"/>
      <c r="K14" s="14">
        <f t="shared" si="1"/>
        <v>0</v>
      </c>
      <c r="L14" s="14">
        <v>0</v>
      </c>
      <c r="M14" s="14">
        <f t="shared" si="3"/>
        <v>0</v>
      </c>
      <c r="N14" s="14"/>
    </row>
    <row r="15" spans="1:14" s="8" customFormat="1" ht="14.25" customHeight="1">
      <c r="A15" s="18">
        <v>636</v>
      </c>
      <c r="B15" s="18" t="s">
        <v>127</v>
      </c>
      <c r="C15" s="14">
        <f>C16+C19</f>
        <v>3710000</v>
      </c>
      <c r="D15" s="14">
        <f>D16+D19</f>
        <v>6900</v>
      </c>
      <c r="E15" s="14">
        <f>E16+E19</f>
        <v>0</v>
      </c>
      <c r="F15" s="14">
        <f>F16+F19</f>
        <v>0</v>
      </c>
      <c r="G15" s="14"/>
      <c r="H15" s="14"/>
      <c r="I15" s="14"/>
      <c r="J15" s="14"/>
      <c r="K15" s="14">
        <f t="shared" si="1"/>
        <v>3716900</v>
      </c>
      <c r="L15" s="14">
        <v>3720000</v>
      </c>
      <c r="M15" s="14">
        <f t="shared" si="3"/>
        <v>-3100</v>
      </c>
      <c r="N15" s="14"/>
    </row>
    <row r="16" spans="1:14" s="9" customFormat="1" ht="14.25" customHeight="1">
      <c r="A16" s="19">
        <v>6361</v>
      </c>
      <c r="B16" s="19" t="s">
        <v>128</v>
      </c>
      <c r="C16" s="12">
        <f>SUM(C17:C18)</f>
        <v>3645000</v>
      </c>
      <c r="D16" s="12">
        <f>SUM(D17:D18)</f>
        <v>6900</v>
      </c>
      <c r="E16" s="12">
        <f>SUM(E17:E18)</f>
        <v>0</v>
      </c>
      <c r="F16" s="12">
        <f>SUM(F17:F18)</f>
        <v>0</v>
      </c>
      <c r="G16" s="12"/>
      <c r="H16" s="12"/>
      <c r="I16" s="12"/>
      <c r="J16" s="12"/>
      <c r="K16" s="14">
        <f t="shared" si="1"/>
        <v>3651900</v>
      </c>
      <c r="L16" s="14">
        <v>3655000</v>
      </c>
      <c r="M16" s="14">
        <f t="shared" si="3"/>
        <v>-3100</v>
      </c>
      <c r="N16" s="14"/>
    </row>
    <row r="17" spans="1:14" s="9" customFormat="1" ht="14.25" customHeight="1">
      <c r="A17" s="19">
        <v>63612</v>
      </c>
      <c r="B17" s="19" t="s">
        <v>129</v>
      </c>
      <c r="C17" s="12">
        <v>3645000</v>
      </c>
      <c r="D17" s="12"/>
      <c r="E17" s="12"/>
      <c r="F17" s="12"/>
      <c r="G17" s="12"/>
      <c r="H17" s="12"/>
      <c r="I17" s="12"/>
      <c r="J17" s="12"/>
      <c r="K17" s="14">
        <f t="shared" si="1"/>
        <v>3645000</v>
      </c>
      <c r="L17" s="14">
        <v>3645000</v>
      </c>
      <c r="M17" s="14">
        <f t="shared" si="3"/>
        <v>0</v>
      </c>
      <c r="N17" s="14"/>
    </row>
    <row r="18" spans="1:14" s="9" customFormat="1" ht="14.25" customHeight="1">
      <c r="A18" s="19">
        <v>63613</v>
      </c>
      <c r="B18" s="19" t="s">
        <v>130</v>
      </c>
      <c r="C18" s="12">
        <v>0</v>
      </c>
      <c r="D18" s="12">
        <v>6900</v>
      </c>
      <c r="E18" s="12">
        <v>0</v>
      </c>
      <c r="F18" s="12">
        <v>0</v>
      </c>
      <c r="G18" s="12"/>
      <c r="H18" s="12"/>
      <c r="I18" s="12"/>
      <c r="J18" s="12"/>
      <c r="K18" s="14">
        <f t="shared" si="1"/>
        <v>6900</v>
      </c>
      <c r="L18" s="14">
        <v>10000</v>
      </c>
      <c r="M18" s="14">
        <f t="shared" si="3"/>
        <v>-3100</v>
      </c>
      <c r="N18" s="14"/>
    </row>
    <row r="19" spans="1:14" s="9" customFormat="1" ht="14.25" customHeight="1">
      <c r="A19" s="19">
        <v>6362</v>
      </c>
      <c r="B19" s="19" t="s">
        <v>177</v>
      </c>
      <c r="C19" s="12">
        <f>C20</f>
        <v>65000</v>
      </c>
      <c r="D19" s="12"/>
      <c r="E19" s="12">
        <f>E20</f>
        <v>0</v>
      </c>
      <c r="F19" s="12">
        <f>F20</f>
        <v>0</v>
      </c>
      <c r="G19" s="12"/>
      <c r="H19" s="12"/>
      <c r="I19" s="12"/>
      <c r="J19" s="12"/>
      <c r="K19" s="14">
        <f t="shared" si="1"/>
        <v>65000</v>
      </c>
      <c r="L19" s="14">
        <v>65000</v>
      </c>
      <c r="M19" s="14">
        <f t="shared" si="3"/>
        <v>0</v>
      </c>
      <c r="N19" s="14"/>
    </row>
    <row r="20" spans="1:14" s="9" customFormat="1" ht="14.25" customHeight="1">
      <c r="A20" s="19">
        <v>63622</v>
      </c>
      <c r="B20" s="37" t="s">
        <v>176</v>
      </c>
      <c r="C20" s="12">
        <v>65000</v>
      </c>
      <c r="D20" s="12"/>
      <c r="E20" s="12"/>
      <c r="F20" s="12"/>
      <c r="G20" s="12"/>
      <c r="H20" s="12"/>
      <c r="I20" s="12"/>
      <c r="J20" s="12"/>
      <c r="K20" s="14">
        <f t="shared" si="1"/>
        <v>65000</v>
      </c>
      <c r="L20" s="14">
        <v>65000</v>
      </c>
      <c r="M20" s="14">
        <f t="shared" si="3"/>
        <v>0</v>
      </c>
      <c r="N20" s="14"/>
    </row>
    <row r="21" spans="1:14" s="8" customFormat="1" ht="14.25" customHeight="1">
      <c r="A21" s="18">
        <v>638</v>
      </c>
      <c r="B21" s="18" t="s">
        <v>171</v>
      </c>
      <c r="C21" s="14">
        <f aca="true" t="shared" si="6" ref="C21:J22">C22</f>
        <v>0</v>
      </c>
      <c r="D21" s="14">
        <f t="shared" si="6"/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1"/>
        <v>0</v>
      </c>
      <c r="L21" s="14">
        <v>0</v>
      </c>
      <c r="M21" s="14">
        <f t="shared" si="3"/>
        <v>0</v>
      </c>
      <c r="N21" s="14"/>
    </row>
    <row r="22" spans="1:14" s="9" customFormat="1" ht="14.25" customHeight="1">
      <c r="A22" s="19">
        <v>6381</v>
      </c>
      <c r="B22" s="19" t="s">
        <v>170</v>
      </c>
      <c r="C22" s="12">
        <f t="shared" si="6"/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  <c r="K22" s="14">
        <f t="shared" si="1"/>
        <v>0</v>
      </c>
      <c r="L22" s="14">
        <v>0</v>
      </c>
      <c r="M22" s="14">
        <f t="shared" si="3"/>
        <v>0</v>
      </c>
      <c r="N22" s="14"/>
    </row>
    <row r="23" spans="1:14" s="9" customFormat="1" ht="14.25" customHeight="1">
      <c r="A23" s="19">
        <v>63814</v>
      </c>
      <c r="B23" s="37" t="s">
        <v>169</v>
      </c>
      <c r="C23" s="38"/>
      <c r="D23" s="12"/>
      <c r="E23" s="12"/>
      <c r="F23" s="12"/>
      <c r="G23" s="12"/>
      <c r="H23" s="12"/>
      <c r="I23" s="12"/>
      <c r="J23" s="12"/>
      <c r="K23" s="14">
        <f t="shared" si="1"/>
        <v>0</v>
      </c>
      <c r="L23" s="14">
        <v>0</v>
      </c>
      <c r="M23" s="14">
        <f t="shared" si="3"/>
        <v>0</v>
      </c>
      <c r="N23" s="14"/>
    </row>
    <row r="24" spans="1:14" ht="14.25" customHeight="1">
      <c r="A24" s="18">
        <v>64</v>
      </c>
      <c r="B24" s="18" t="s">
        <v>2</v>
      </c>
      <c r="C24" s="5">
        <f aca="true" t="shared" si="7" ref="C24:J24">SUM(C27:C27)</f>
        <v>0</v>
      </c>
      <c r="D24" s="5">
        <f>SUM(D27:D27)</f>
        <v>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10</v>
      </c>
      <c r="I24" s="5">
        <f t="shared" si="7"/>
        <v>0</v>
      </c>
      <c r="J24" s="5">
        <f t="shared" si="7"/>
        <v>0</v>
      </c>
      <c r="K24" s="14">
        <f t="shared" si="1"/>
        <v>10</v>
      </c>
      <c r="L24" s="14">
        <v>10</v>
      </c>
      <c r="M24" s="14">
        <f t="shared" si="3"/>
        <v>0</v>
      </c>
      <c r="N24" s="14"/>
    </row>
    <row r="25" spans="1:14" ht="14.25" customHeight="1">
      <c r="A25" s="18">
        <v>641</v>
      </c>
      <c r="B25" s="18" t="s">
        <v>81</v>
      </c>
      <c r="C25" s="5"/>
      <c r="D25" s="5"/>
      <c r="E25" s="5"/>
      <c r="F25" s="5"/>
      <c r="G25" s="5"/>
      <c r="H25" s="5"/>
      <c r="I25" s="5"/>
      <c r="J25" s="5"/>
      <c r="K25" s="14">
        <f t="shared" si="1"/>
        <v>0</v>
      </c>
      <c r="L25" s="14">
        <v>0</v>
      </c>
      <c r="M25" s="14">
        <f t="shared" si="3"/>
        <v>0</v>
      </c>
      <c r="N25" s="14"/>
    </row>
    <row r="26" spans="1:14" s="9" customFormat="1" ht="14.25" customHeight="1">
      <c r="A26" s="19">
        <v>6413</v>
      </c>
      <c r="B26" s="19" t="s">
        <v>124</v>
      </c>
      <c r="C26" s="12">
        <f aca="true" t="shared" si="8" ref="C26:J26">SUM(C27:C27)</f>
        <v>0</v>
      </c>
      <c r="D26" s="12">
        <f t="shared" si="8"/>
        <v>0</v>
      </c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8"/>
        <v>10</v>
      </c>
      <c r="I26" s="12">
        <f t="shared" si="8"/>
        <v>0</v>
      </c>
      <c r="J26" s="12">
        <f t="shared" si="8"/>
        <v>0</v>
      </c>
      <c r="K26" s="14">
        <f t="shared" si="1"/>
        <v>10</v>
      </c>
      <c r="L26" s="14">
        <v>10</v>
      </c>
      <c r="M26" s="14">
        <f t="shared" si="3"/>
        <v>0</v>
      </c>
      <c r="N26" s="14"/>
    </row>
    <row r="27" spans="1:14" ht="14.25" customHeight="1">
      <c r="A27" s="19">
        <v>64132</v>
      </c>
      <c r="B27" s="19" t="s">
        <v>131</v>
      </c>
      <c r="C27" s="4"/>
      <c r="D27" s="4"/>
      <c r="E27" s="4"/>
      <c r="F27" s="4"/>
      <c r="G27" s="4"/>
      <c r="H27" s="4">
        <v>10</v>
      </c>
      <c r="I27" s="4">
        <v>0</v>
      </c>
      <c r="J27" s="4"/>
      <c r="K27" s="14">
        <f t="shared" si="1"/>
        <v>10</v>
      </c>
      <c r="L27" s="14">
        <v>10</v>
      </c>
      <c r="M27" s="14">
        <f t="shared" si="3"/>
        <v>0</v>
      </c>
      <c r="N27" s="14"/>
    </row>
    <row r="28" spans="1:14" ht="14.25" customHeight="1">
      <c r="A28" s="18">
        <v>65</v>
      </c>
      <c r="B28" s="18" t="s">
        <v>132</v>
      </c>
      <c r="C28" s="5">
        <v>0</v>
      </c>
      <c r="D28" s="5">
        <f>D29</f>
        <v>0</v>
      </c>
      <c r="E28" s="5">
        <v>0</v>
      </c>
      <c r="F28" s="5">
        <v>0</v>
      </c>
      <c r="G28" s="5">
        <f>G29</f>
        <v>112240</v>
      </c>
      <c r="H28" s="5">
        <f>SUM(H32+L32)</f>
        <v>7240</v>
      </c>
      <c r="I28" s="5">
        <f>SUM(I32+M32)</f>
        <v>0</v>
      </c>
      <c r="J28" s="5">
        <f>SUM(J32+N32)</f>
        <v>0</v>
      </c>
      <c r="K28" s="14">
        <f t="shared" si="1"/>
        <v>119480</v>
      </c>
      <c r="L28" s="14">
        <v>112740</v>
      </c>
      <c r="M28" s="14">
        <f t="shared" si="3"/>
        <v>6740</v>
      </c>
      <c r="N28" s="14"/>
    </row>
    <row r="29" spans="1:14" ht="14.25" customHeight="1">
      <c r="A29" s="18">
        <v>652</v>
      </c>
      <c r="B29" s="18" t="s">
        <v>82</v>
      </c>
      <c r="C29" s="5"/>
      <c r="D29" s="5"/>
      <c r="E29" s="5"/>
      <c r="F29" s="5"/>
      <c r="G29" s="5">
        <f>G30</f>
        <v>112240</v>
      </c>
      <c r="H29" s="5"/>
      <c r="I29" s="5"/>
      <c r="J29" s="5"/>
      <c r="K29" s="14">
        <f t="shared" si="1"/>
        <v>112240</v>
      </c>
      <c r="L29" s="14">
        <v>112240</v>
      </c>
      <c r="M29" s="14">
        <f t="shared" si="3"/>
        <v>0</v>
      </c>
      <c r="N29" s="14"/>
    </row>
    <row r="30" spans="1:14" s="9" customFormat="1" ht="14.25" customHeight="1">
      <c r="A30" s="19">
        <v>6526</v>
      </c>
      <c r="B30" s="19" t="s">
        <v>133</v>
      </c>
      <c r="C30" s="12"/>
      <c r="D30" s="12"/>
      <c r="E30" s="12"/>
      <c r="F30" s="12"/>
      <c r="G30" s="12">
        <f>SUM(G31:G32)</f>
        <v>112240</v>
      </c>
      <c r="H30" s="12"/>
      <c r="I30" s="12"/>
      <c r="J30" s="12"/>
      <c r="K30" s="14">
        <f t="shared" si="1"/>
        <v>112240</v>
      </c>
      <c r="L30" s="14">
        <v>112240</v>
      </c>
      <c r="M30" s="14">
        <f t="shared" si="3"/>
        <v>0</v>
      </c>
      <c r="N30" s="14"/>
    </row>
    <row r="31" spans="1:14" ht="14.25" customHeight="1">
      <c r="A31" s="19">
        <v>65264</v>
      </c>
      <c r="B31" s="19" t="s">
        <v>83</v>
      </c>
      <c r="C31" s="5"/>
      <c r="D31" s="5"/>
      <c r="E31" s="5"/>
      <c r="F31" s="5"/>
      <c r="G31" s="12">
        <v>106000</v>
      </c>
      <c r="H31" s="5"/>
      <c r="I31" s="5"/>
      <c r="J31" s="5"/>
      <c r="K31" s="14">
        <f t="shared" si="1"/>
        <v>106000</v>
      </c>
      <c r="L31" s="14">
        <v>106000</v>
      </c>
      <c r="M31" s="14">
        <f t="shared" si="3"/>
        <v>0</v>
      </c>
      <c r="N31" s="14"/>
    </row>
    <row r="32" spans="1:14" ht="14.25" customHeight="1">
      <c r="A32" s="19">
        <v>65269</v>
      </c>
      <c r="B32" s="19" t="s">
        <v>134</v>
      </c>
      <c r="C32" s="4"/>
      <c r="D32" s="4"/>
      <c r="E32" s="4"/>
      <c r="F32" s="4"/>
      <c r="G32" s="4">
        <v>6240</v>
      </c>
      <c r="H32" s="4">
        <v>500</v>
      </c>
      <c r="I32" s="4"/>
      <c r="J32" s="4"/>
      <c r="K32" s="14">
        <f t="shared" si="1"/>
        <v>6740</v>
      </c>
      <c r="L32" s="14">
        <v>6740</v>
      </c>
      <c r="M32" s="14">
        <f t="shared" si="3"/>
        <v>0</v>
      </c>
      <c r="N32" s="14"/>
    </row>
    <row r="33" spans="1:14" ht="14.25" customHeight="1">
      <c r="A33" s="18">
        <v>66</v>
      </c>
      <c r="B33" s="18" t="s">
        <v>135</v>
      </c>
      <c r="C33" s="5">
        <f aca="true" t="shared" si="9" ref="C33:J33">SUM(C34+C39)</f>
        <v>0</v>
      </c>
      <c r="D33" s="5">
        <f>SUM(D34+D39)</f>
        <v>0</v>
      </c>
      <c r="E33" s="5">
        <f t="shared" si="9"/>
        <v>0</v>
      </c>
      <c r="F33" s="5">
        <f t="shared" si="9"/>
        <v>0</v>
      </c>
      <c r="G33" s="5">
        <f t="shared" si="9"/>
        <v>0</v>
      </c>
      <c r="H33" s="5">
        <f t="shared" si="9"/>
        <v>1000</v>
      </c>
      <c r="I33" s="5">
        <f t="shared" si="9"/>
        <v>8200</v>
      </c>
      <c r="J33" s="5">
        <f t="shared" si="9"/>
        <v>0</v>
      </c>
      <c r="K33" s="14">
        <f t="shared" si="1"/>
        <v>9200</v>
      </c>
      <c r="L33" s="14">
        <v>2000</v>
      </c>
      <c r="M33" s="14">
        <f t="shared" si="3"/>
        <v>7200</v>
      </c>
      <c r="N33" s="14"/>
    </row>
    <row r="34" spans="1:14" ht="14.25" customHeight="1">
      <c r="A34" s="18">
        <v>661</v>
      </c>
      <c r="B34" s="18" t="s">
        <v>95</v>
      </c>
      <c r="C34" s="5"/>
      <c r="D34" s="5"/>
      <c r="E34" s="5"/>
      <c r="F34" s="5"/>
      <c r="G34" s="5"/>
      <c r="H34" s="5">
        <f>H35+H37</f>
        <v>1000</v>
      </c>
      <c r="I34" s="5"/>
      <c r="J34" s="5"/>
      <c r="K34" s="14">
        <f t="shared" si="1"/>
        <v>1000</v>
      </c>
      <c r="L34" s="14">
        <v>1000</v>
      </c>
      <c r="M34" s="14">
        <f t="shared" si="3"/>
        <v>0</v>
      </c>
      <c r="N34" s="14"/>
    </row>
    <row r="35" spans="1:14" s="9" customFormat="1" ht="14.25" customHeight="1">
      <c r="A35" s="19">
        <v>6614</v>
      </c>
      <c r="B35" s="19" t="s">
        <v>96</v>
      </c>
      <c r="C35" s="12"/>
      <c r="D35" s="12"/>
      <c r="E35" s="12"/>
      <c r="F35" s="12"/>
      <c r="G35" s="12"/>
      <c r="H35" s="12">
        <f>H36</f>
        <v>1000</v>
      </c>
      <c r="I35" s="12"/>
      <c r="J35" s="12"/>
      <c r="K35" s="14">
        <f t="shared" si="1"/>
        <v>1000</v>
      </c>
      <c r="L35" s="14">
        <v>1000</v>
      </c>
      <c r="M35" s="14">
        <f t="shared" si="3"/>
        <v>0</v>
      </c>
      <c r="N35" s="14"/>
    </row>
    <row r="36" spans="1:14" ht="14.25" customHeight="1">
      <c r="A36" s="19">
        <v>66142</v>
      </c>
      <c r="B36" s="19" t="s">
        <v>111</v>
      </c>
      <c r="C36" s="4"/>
      <c r="D36" s="4"/>
      <c r="E36" s="4"/>
      <c r="F36" s="4"/>
      <c r="G36" s="4"/>
      <c r="H36" s="4">
        <v>1000</v>
      </c>
      <c r="I36" s="4"/>
      <c r="J36" s="4"/>
      <c r="K36" s="14">
        <f t="shared" si="1"/>
        <v>1000</v>
      </c>
      <c r="L36" s="14">
        <v>1000</v>
      </c>
      <c r="M36" s="14">
        <f t="shared" si="3"/>
        <v>0</v>
      </c>
      <c r="N36" s="14"/>
    </row>
    <row r="37" spans="1:14" s="9" customFormat="1" ht="14.25" customHeight="1">
      <c r="A37" s="19">
        <v>6615</v>
      </c>
      <c r="B37" s="19" t="s">
        <v>105</v>
      </c>
      <c r="C37" s="12"/>
      <c r="D37" s="12"/>
      <c r="E37" s="12"/>
      <c r="F37" s="12"/>
      <c r="G37" s="12"/>
      <c r="H37" s="12">
        <f>H38</f>
        <v>0</v>
      </c>
      <c r="I37" s="12"/>
      <c r="J37" s="12"/>
      <c r="K37" s="14">
        <f t="shared" si="1"/>
        <v>0</v>
      </c>
      <c r="L37" s="14">
        <v>0</v>
      </c>
      <c r="M37" s="14">
        <f t="shared" si="3"/>
        <v>0</v>
      </c>
      <c r="N37" s="14"/>
    </row>
    <row r="38" spans="1:14" ht="14.25" customHeight="1">
      <c r="A38" s="19">
        <v>66151</v>
      </c>
      <c r="B38" s="19" t="s">
        <v>136</v>
      </c>
      <c r="C38" s="4"/>
      <c r="D38" s="4"/>
      <c r="E38" s="4"/>
      <c r="F38" s="4"/>
      <c r="G38" s="4"/>
      <c r="H38" s="4"/>
      <c r="I38" s="4"/>
      <c r="J38" s="4"/>
      <c r="K38" s="14">
        <f t="shared" si="1"/>
        <v>0</v>
      </c>
      <c r="L38" s="14">
        <v>0</v>
      </c>
      <c r="M38" s="14">
        <f t="shared" si="3"/>
        <v>0</v>
      </c>
      <c r="N38" s="14"/>
    </row>
    <row r="39" spans="1:14" ht="14.25" customHeight="1">
      <c r="A39" s="18">
        <v>663</v>
      </c>
      <c r="B39" s="18" t="s">
        <v>137</v>
      </c>
      <c r="C39" s="4"/>
      <c r="D39" s="4"/>
      <c r="E39" s="4"/>
      <c r="F39" s="4"/>
      <c r="G39" s="4"/>
      <c r="H39" s="4"/>
      <c r="I39" s="14">
        <f>I40</f>
        <v>8200</v>
      </c>
      <c r="J39" s="4"/>
      <c r="K39" s="14">
        <f t="shared" si="1"/>
        <v>8200</v>
      </c>
      <c r="L39" s="14">
        <v>1000</v>
      </c>
      <c r="M39" s="14">
        <f t="shared" si="3"/>
        <v>7200</v>
      </c>
      <c r="N39" s="14"/>
    </row>
    <row r="40" spans="1:14" s="9" customFormat="1" ht="14.25" customHeight="1">
      <c r="A40" s="19">
        <v>6631</v>
      </c>
      <c r="B40" s="19" t="s">
        <v>97</v>
      </c>
      <c r="C40" s="12"/>
      <c r="D40" s="12"/>
      <c r="E40" s="12"/>
      <c r="F40" s="12"/>
      <c r="G40" s="12"/>
      <c r="H40" s="12"/>
      <c r="I40" s="12">
        <f>SUM(I41:I43)</f>
        <v>8200</v>
      </c>
      <c r="J40" s="12">
        <f>SUM(J42:J43)</f>
        <v>0</v>
      </c>
      <c r="K40" s="14">
        <f t="shared" si="1"/>
        <v>8200</v>
      </c>
      <c r="L40" s="14">
        <v>1000</v>
      </c>
      <c r="M40" s="14">
        <f t="shared" si="3"/>
        <v>7200</v>
      </c>
      <c r="N40" s="14"/>
    </row>
    <row r="41" spans="1:14" ht="14.25" customHeight="1">
      <c r="A41" s="19">
        <v>66311</v>
      </c>
      <c r="B41" s="19" t="s">
        <v>106</v>
      </c>
      <c r="C41" s="4"/>
      <c r="D41" s="4"/>
      <c r="E41" s="4"/>
      <c r="F41" s="4"/>
      <c r="G41" s="4"/>
      <c r="H41" s="4"/>
      <c r="I41" s="4">
        <v>690</v>
      </c>
      <c r="J41" s="4"/>
      <c r="K41" s="14">
        <f t="shared" si="1"/>
        <v>690</v>
      </c>
      <c r="L41" s="14">
        <v>0</v>
      </c>
      <c r="M41" s="14">
        <f t="shared" si="3"/>
        <v>690</v>
      </c>
      <c r="N41" s="14"/>
    </row>
    <row r="42" spans="1:14" ht="14.25" customHeight="1">
      <c r="A42" s="19">
        <v>66312</v>
      </c>
      <c r="B42" s="19" t="s">
        <v>99</v>
      </c>
      <c r="C42" s="4"/>
      <c r="D42" s="4"/>
      <c r="E42" s="4"/>
      <c r="F42" s="4"/>
      <c r="G42" s="4"/>
      <c r="H42" s="4"/>
      <c r="I42" s="4"/>
      <c r="J42" s="4"/>
      <c r="K42" s="14">
        <f t="shared" si="1"/>
        <v>0</v>
      </c>
      <c r="L42" s="14">
        <v>0</v>
      </c>
      <c r="M42" s="14">
        <f t="shared" si="3"/>
        <v>0</v>
      </c>
      <c r="N42" s="14"/>
    </row>
    <row r="43" spans="1:14" ht="14.25" customHeight="1">
      <c r="A43" s="19">
        <v>66313</v>
      </c>
      <c r="B43" s="19" t="s">
        <v>161</v>
      </c>
      <c r="C43" s="4"/>
      <c r="D43" s="4"/>
      <c r="E43" s="4"/>
      <c r="F43" s="4"/>
      <c r="G43" s="4"/>
      <c r="H43" s="4"/>
      <c r="I43" s="4">
        <v>7510</v>
      </c>
      <c r="J43" s="4"/>
      <c r="K43" s="14">
        <f t="shared" si="1"/>
        <v>7510</v>
      </c>
      <c r="L43" s="14">
        <v>1000</v>
      </c>
      <c r="M43" s="14">
        <f t="shared" si="3"/>
        <v>6510</v>
      </c>
      <c r="N43" s="14"/>
    </row>
    <row r="44" spans="1:14" ht="14.25" customHeight="1">
      <c r="A44" s="18">
        <v>67</v>
      </c>
      <c r="B44" s="18" t="s">
        <v>3</v>
      </c>
      <c r="C44" s="5">
        <f aca="true" t="shared" si="10" ref="C44:J44">SUM(C47:C48)</f>
        <v>0</v>
      </c>
      <c r="D44" s="5">
        <f>SUM(D47:D48)</f>
        <v>0</v>
      </c>
      <c r="E44" s="5">
        <f t="shared" si="10"/>
        <v>216275</v>
      </c>
      <c r="F44" s="5">
        <f t="shared" si="10"/>
        <v>131500</v>
      </c>
      <c r="G44" s="5">
        <f t="shared" si="10"/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14">
        <f t="shared" si="1"/>
        <v>347775</v>
      </c>
      <c r="L44" s="14">
        <v>294476</v>
      </c>
      <c r="M44" s="14">
        <f t="shared" si="3"/>
        <v>53299</v>
      </c>
      <c r="N44" s="14"/>
    </row>
    <row r="45" spans="1:14" ht="14.25" customHeight="1">
      <c r="A45" s="18">
        <v>671</v>
      </c>
      <c r="B45" s="18" t="s">
        <v>138</v>
      </c>
      <c r="C45" s="5">
        <f>C46</f>
        <v>0</v>
      </c>
      <c r="D45" s="5">
        <f>D46</f>
        <v>0</v>
      </c>
      <c r="E45" s="5">
        <f aca="true" t="shared" si="11" ref="E45:J45">E46</f>
        <v>216275</v>
      </c>
      <c r="F45" s="5">
        <f t="shared" si="11"/>
        <v>131500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0</v>
      </c>
      <c r="K45" s="14">
        <f t="shared" si="1"/>
        <v>347775</v>
      </c>
      <c r="L45" s="14">
        <v>294476</v>
      </c>
      <c r="M45" s="14">
        <f t="shared" si="3"/>
        <v>53299</v>
      </c>
      <c r="N45" s="14"/>
    </row>
    <row r="46" spans="1:14" s="9" customFormat="1" ht="14.25" customHeight="1">
      <c r="A46" s="19">
        <v>6711</v>
      </c>
      <c r="B46" s="19" t="s">
        <v>139</v>
      </c>
      <c r="C46" s="12">
        <f>SUM(C47:C48)</f>
        <v>0</v>
      </c>
      <c r="D46" s="12">
        <f>SUM(D47:D48)</f>
        <v>0</v>
      </c>
      <c r="E46" s="12">
        <f aca="true" t="shared" si="12" ref="E46:J46">SUM(E47:E48)</f>
        <v>216275</v>
      </c>
      <c r="F46" s="12">
        <f t="shared" si="12"/>
        <v>131500</v>
      </c>
      <c r="G46" s="12">
        <f t="shared" si="12"/>
        <v>0</v>
      </c>
      <c r="H46" s="12">
        <f t="shared" si="12"/>
        <v>0</v>
      </c>
      <c r="I46" s="12">
        <f t="shared" si="12"/>
        <v>0</v>
      </c>
      <c r="J46" s="12">
        <f t="shared" si="12"/>
        <v>0</v>
      </c>
      <c r="K46" s="14">
        <f t="shared" si="1"/>
        <v>347775</v>
      </c>
      <c r="L46" s="14">
        <v>294476</v>
      </c>
      <c r="M46" s="14">
        <f t="shared" si="3"/>
        <v>53299</v>
      </c>
      <c r="N46" s="14"/>
    </row>
    <row r="47" spans="1:14" ht="14.25" customHeight="1">
      <c r="A47" s="19">
        <v>67111</v>
      </c>
      <c r="B47" s="19" t="s">
        <v>114</v>
      </c>
      <c r="C47" s="4"/>
      <c r="D47" s="4"/>
      <c r="E47" s="4">
        <v>216275</v>
      </c>
      <c r="F47" s="4">
        <v>106000</v>
      </c>
      <c r="G47" s="4"/>
      <c r="H47" s="4"/>
      <c r="I47" s="4"/>
      <c r="J47" s="4"/>
      <c r="K47" s="14">
        <f t="shared" si="1"/>
        <v>322275</v>
      </c>
      <c r="L47" s="14">
        <v>294476</v>
      </c>
      <c r="M47" s="14">
        <f t="shared" si="3"/>
        <v>27799</v>
      </c>
      <c r="N47" s="14"/>
    </row>
    <row r="48" spans="1:14" ht="14.25" customHeight="1">
      <c r="A48" s="19">
        <v>67121</v>
      </c>
      <c r="B48" s="19" t="s">
        <v>140</v>
      </c>
      <c r="C48" s="4">
        <v>0</v>
      </c>
      <c r="D48" s="4"/>
      <c r="E48" s="4"/>
      <c r="F48" s="4">
        <v>25500</v>
      </c>
      <c r="G48" s="4"/>
      <c r="H48" s="4"/>
      <c r="I48" s="4"/>
      <c r="J48" s="4"/>
      <c r="K48" s="14">
        <f t="shared" si="1"/>
        <v>25500</v>
      </c>
      <c r="L48" s="14">
        <v>0</v>
      </c>
      <c r="M48" s="14">
        <f t="shared" si="3"/>
        <v>25500</v>
      </c>
      <c r="N48" s="14"/>
    </row>
    <row r="49" spans="1:14" ht="14.25" customHeight="1">
      <c r="A49" s="47"/>
      <c r="B49" s="48" t="s">
        <v>34</v>
      </c>
      <c r="C49" s="49">
        <f>C10</f>
        <v>3710000</v>
      </c>
      <c r="D49" s="49">
        <f aca="true" t="shared" si="13" ref="D49:J49">D10</f>
        <v>6900</v>
      </c>
      <c r="E49" s="49">
        <f t="shared" si="13"/>
        <v>216275</v>
      </c>
      <c r="F49" s="49">
        <f t="shared" si="13"/>
        <v>131500</v>
      </c>
      <c r="G49" s="49">
        <f t="shared" si="13"/>
        <v>112240</v>
      </c>
      <c r="H49" s="49">
        <f t="shared" si="13"/>
        <v>8250</v>
      </c>
      <c r="I49" s="49">
        <f t="shared" si="13"/>
        <v>8200</v>
      </c>
      <c r="J49" s="49">
        <f t="shared" si="13"/>
        <v>0</v>
      </c>
      <c r="K49" s="50">
        <f t="shared" si="1"/>
        <v>4193365</v>
      </c>
      <c r="L49" s="50">
        <v>4129226</v>
      </c>
      <c r="M49" s="50">
        <f t="shared" si="3"/>
        <v>64139</v>
      </c>
      <c r="N49" s="50"/>
    </row>
    <row r="50" spans="1:14" ht="14.25" customHeight="1">
      <c r="A50" s="47"/>
      <c r="B50" s="48" t="s">
        <v>178</v>
      </c>
      <c r="C50" s="49"/>
      <c r="D50" s="49"/>
      <c r="E50" s="49"/>
      <c r="F50" s="49"/>
      <c r="G50" s="49"/>
      <c r="H50" s="49"/>
      <c r="I50" s="49"/>
      <c r="J50" s="49"/>
      <c r="K50" s="50">
        <f t="shared" si="1"/>
        <v>0</v>
      </c>
      <c r="L50" s="50">
        <v>0</v>
      </c>
      <c r="M50" s="50">
        <f t="shared" si="3"/>
        <v>0</v>
      </c>
      <c r="N50" s="50"/>
    </row>
    <row r="51" spans="1:14" ht="14.25" customHeight="1">
      <c r="A51" s="47"/>
      <c r="B51" s="48" t="s">
        <v>181</v>
      </c>
      <c r="C51" s="49"/>
      <c r="D51" s="49"/>
      <c r="E51" s="49"/>
      <c r="F51" s="49"/>
      <c r="G51" s="49"/>
      <c r="H51" s="49"/>
      <c r="I51" s="49"/>
      <c r="J51" s="49"/>
      <c r="K51" s="50">
        <f t="shared" si="1"/>
        <v>0</v>
      </c>
      <c r="L51" s="50">
        <v>0</v>
      </c>
      <c r="M51" s="50">
        <f t="shared" si="3"/>
        <v>0</v>
      </c>
      <c r="N51" s="50"/>
    </row>
    <row r="52" spans="1:14" ht="14.25" customHeight="1">
      <c r="A52" s="47"/>
      <c r="B52" s="48" t="s">
        <v>179</v>
      </c>
      <c r="C52" s="49">
        <f>C49+C50-C51</f>
        <v>3710000</v>
      </c>
      <c r="D52" s="49">
        <f aca="true" t="shared" si="14" ref="D52:I52">D49+D50-D51</f>
        <v>6900</v>
      </c>
      <c r="E52" s="49">
        <f t="shared" si="14"/>
        <v>216275</v>
      </c>
      <c r="F52" s="49">
        <f t="shared" si="14"/>
        <v>131500</v>
      </c>
      <c r="G52" s="49">
        <f t="shared" si="14"/>
        <v>112240</v>
      </c>
      <c r="H52" s="49">
        <f t="shared" si="14"/>
        <v>8250</v>
      </c>
      <c r="I52" s="49">
        <f t="shared" si="14"/>
        <v>8200</v>
      </c>
      <c r="J52" s="49">
        <f>J49+J50</f>
        <v>0</v>
      </c>
      <c r="K52" s="50">
        <f t="shared" si="1"/>
        <v>4193365</v>
      </c>
      <c r="L52" s="50">
        <v>4129226</v>
      </c>
      <c r="M52" s="50">
        <f t="shared" si="3"/>
        <v>64139</v>
      </c>
      <c r="N52" s="50"/>
    </row>
    <row r="53" spans="1:14" ht="12.75">
      <c r="A53" s="74"/>
      <c r="B53" s="74"/>
      <c r="C53" s="39"/>
      <c r="D53" s="39"/>
      <c r="E53" s="39"/>
      <c r="F53" s="39"/>
      <c r="G53" s="40"/>
      <c r="H53" s="40"/>
      <c r="I53" s="40"/>
      <c r="J53" s="40"/>
      <c r="K53" s="1"/>
      <c r="L53" s="1"/>
      <c r="M53" s="1"/>
      <c r="N53" s="1"/>
    </row>
    <row r="54" spans="1:14" ht="12.75">
      <c r="A54" s="3"/>
      <c r="B54" s="3"/>
      <c r="C54" s="39"/>
      <c r="D54" s="39"/>
      <c r="E54" s="39"/>
      <c r="F54" s="39"/>
      <c r="G54" s="40"/>
      <c r="H54" s="40"/>
      <c r="I54" s="40"/>
      <c r="J54" s="40"/>
      <c r="K54" s="1"/>
      <c r="L54" s="1"/>
      <c r="M54" s="1"/>
      <c r="N54" s="1"/>
    </row>
    <row r="55" spans="1:14" ht="12.75">
      <c r="A55" s="3"/>
      <c r="B55" s="71" t="s">
        <v>35</v>
      </c>
      <c r="C55" s="71"/>
      <c r="D55" s="39"/>
      <c r="E55" s="39"/>
      <c r="F55" s="39"/>
      <c r="G55" s="40"/>
      <c r="H55" s="40"/>
      <c r="I55" s="40"/>
      <c r="J55" s="40"/>
      <c r="K55" s="1"/>
      <c r="L55" s="1"/>
      <c r="M55" s="1"/>
      <c r="N55" s="1"/>
    </row>
    <row r="56" spans="1:14" ht="12.75">
      <c r="A56" s="3"/>
      <c r="B56" s="6" t="s">
        <v>67</v>
      </c>
      <c r="C56" s="41"/>
      <c r="D56" s="41"/>
      <c r="E56" s="41"/>
      <c r="F56" s="41"/>
      <c r="G56" s="40"/>
      <c r="H56" s="40"/>
      <c r="I56" s="40"/>
      <c r="J56" s="40"/>
      <c r="K56" s="1"/>
      <c r="L56" s="1"/>
      <c r="M56" s="1"/>
      <c r="N56" s="1"/>
    </row>
    <row r="57" spans="1:14" ht="12.75">
      <c r="A57" s="3"/>
      <c r="B57" s="2" t="s">
        <v>66</v>
      </c>
      <c r="C57" s="42"/>
      <c r="D57" s="39"/>
      <c r="E57" s="42"/>
      <c r="F57" s="42"/>
      <c r="G57" s="40"/>
      <c r="H57" s="40"/>
      <c r="I57" s="40"/>
      <c r="J57" s="40"/>
      <c r="K57" s="1"/>
      <c r="L57" s="1"/>
      <c r="M57" s="1"/>
      <c r="N57" s="1"/>
    </row>
    <row r="58" spans="1:14" ht="12.75">
      <c r="A58" s="3"/>
      <c r="B58" s="3"/>
      <c r="C58" s="39"/>
      <c r="D58" s="39"/>
      <c r="E58" s="39"/>
      <c r="F58" s="39"/>
      <c r="G58" s="40"/>
      <c r="H58" s="40"/>
      <c r="I58" s="40"/>
      <c r="J58" s="40"/>
      <c r="K58" s="1"/>
      <c r="L58" s="1"/>
      <c r="M58" s="1"/>
      <c r="N58" s="1"/>
    </row>
    <row r="59" spans="1:14" ht="12.75">
      <c r="A59" s="3"/>
      <c r="B59" s="16" t="s">
        <v>100</v>
      </c>
      <c r="C59" s="39"/>
      <c r="D59" s="39"/>
      <c r="E59" s="39"/>
      <c r="F59" s="39"/>
      <c r="G59" s="40"/>
      <c r="H59" s="40"/>
      <c r="I59" s="40"/>
      <c r="J59" s="40"/>
      <c r="K59" s="1"/>
      <c r="L59" s="1"/>
      <c r="M59" s="1"/>
      <c r="N59" s="1"/>
    </row>
    <row r="60" spans="1:14" ht="17.25">
      <c r="A60" s="53">
        <v>3</v>
      </c>
      <c r="B60" s="53" t="s">
        <v>4</v>
      </c>
      <c r="C60" s="49">
        <f aca="true" t="shared" si="15" ref="C60:J60">SUM(C61+C79+C166)</f>
        <v>3645000</v>
      </c>
      <c r="D60" s="49">
        <f t="shared" si="15"/>
        <v>6900</v>
      </c>
      <c r="E60" s="49">
        <f t="shared" si="15"/>
        <v>216275</v>
      </c>
      <c r="F60" s="49">
        <f t="shared" si="15"/>
        <v>106000</v>
      </c>
      <c r="G60" s="49">
        <f t="shared" si="15"/>
        <v>112240</v>
      </c>
      <c r="H60" s="49">
        <f t="shared" si="15"/>
        <v>1510</v>
      </c>
      <c r="I60" s="49">
        <f t="shared" si="15"/>
        <v>8200</v>
      </c>
      <c r="J60" s="49">
        <f t="shared" si="15"/>
        <v>0</v>
      </c>
      <c r="K60" s="49">
        <f aca="true" t="shared" si="16" ref="K60:K91">SUM(C60:J60)</f>
        <v>4096125</v>
      </c>
      <c r="L60" s="49">
        <v>4064226</v>
      </c>
      <c r="M60" s="49">
        <f>K60-L60</f>
        <v>31899</v>
      </c>
      <c r="N60" s="49"/>
    </row>
    <row r="61" spans="1:14" s="22" customFormat="1" ht="13.5">
      <c r="A61" s="20">
        <v>31</v>
      </c>
      <c r="B61" s="20" t="s">
        <v>5</v>
      </c>
      <c r="C61" s="21">
        <f>SUM(C62+C68+C75)</f>
        <v>3435000</v>
      </c>
      <c r="D61" s="21">
        <f>SUM(D62+D68+D75)</f>
        <v>0</v>
      </c>
      <c r="E61" s="21">
        <f aca="true" t="shared" si="17" ref="E61:J61">SUM(E62+E68+E75)</f>
        <v>0</v>
      </c>
      <c r="F61" s="21">
        <f t="shared" si="17"/>
        <v>82300</v>
      </c>
      <c r="G61" s="21">
        <f t="shared" si="17"/>
        <v>0</v>
      </c>
      <c r="H61" s="21">
        <f t="shared" si="17"/>
        <v>0</v>
      </c>
      <c r="I61" s="21">
        <f t="shared" si="17"/>
        <v>0</v>
      </c>
      <c r="J61" s="21">
        <f t="shared" si="17"/>
        <v>0</v>
      </c>
      <c r="K61" s="21">
        <f t="shared" si="16"/>
        <v>3517300</v>
      </c>
      <c r="L61" s="21">
        <v>3517800</v>
      </c>
      <c r="M61" s="21">
        <f>K61-L61</f>
        <v>-500</v>
      </c>
      <c r="N61" s="21"/>
    </row>
    <row r="62" spans="1:14" s="22" customFormat="1" ht="13.5">
      <c r="A62" s="20">
        <v>311</v>
      </c>
      <c r="B62" s="20" t="s">
        <v>6</v>
      </c>
      <c r="C62" s="21">
        <f>C63</f>
        <v>2838000</v>
      </c>
      <c r="D62" s="21">
        <f aca="true" t="shared" si="18" ref="D62:J62">D63</f>
        <v>0</v>
      </c>
      <c r="E62" s="21">
        <f t="shared" si="18"/>
        <v>0</v>
      </c>
      <c r="F62" s="21">
        <f t="shared" si="18"/>
        <v>69000</v>
      </c>
      <c r="G62" s="21">
        <f t="shared" si="18"/>
        <v>0</v>
      </c>
      <c r="H62" s="21">
        <f t="shared" si="18"/>
        <v>0</v>
      </c>
      <c r="I62" s="21">
        <f t="shared" si="18"/>
        <v>0</v>
      </c>
      <c r="J62" s="21">
        <f t="shared" si="18"/>
        <v>0</v>
      </c>
      <c r="K62" s="21">
        <f t="shared" si="16"/>
        <v>2907000</v>
      </c>
      <c r="L62" s="21">
        <v>2909000</v>
      </c>
      <c r="M62" s="21">
        <f aca="true" t="shared" si="19" ref="M62:M125">K62-L62</f>
        <v>-2000</v>
      </c>
      <c r="N62" s="21"/>
    </row>
    <row r="63" spans="1:14" s="22" customFormat="1" ht="13.5">
      <c r="A63" s="20">
        <v>3111</v>
      </c>
      <c r="B63" s="20" t="s">
        <v>55</v>
      </c>
      <c r="C63" s="21">
        <f>SUM(C64:C67)</f>
        <v>2838000</v>
      </c>
      <c r="D63" s="21">
        <f>SUM(D64:D67)</f>
        <v>0</v>
      </c>
      <c r="E63" s="21">
        <f aca="true" t="shared" si="20" ref="E63:J63">SUM(E64:E67)</f>
        <v>0</v>
      </c>
      <c r="F63" s="21">
        <f t="shared" si="20"/>
        <v>69000</v>
      </c>
      <c r="G63" s="21">
        <f t="shared" si="20"/>
        <v>0</v>
      </c>
      <c r="H63" s="21">
        <f t="shared" si="20"/>
        <v>0</v>
      </c>
      <c r="I63" s="21">
        <f t="shared" si="20"/>
        <v>0</v>
      </c>
      <c r="J63" s="21">
        <f t="shared" si="20"/>
        <v>0</v>
      </c>
      <c r="K63" s="21">
        <f t="shared" si="16"/>
        <v>2907000</v>
      </c>
      <c r="L63" s="21">
        <v>2909000</v>
      </c>
      <c r="M63" s="21">
        <f t="shared" si="19"/>
        <v>-2000</v>
      </c>
      <c r="N63" s="21"/>
    </row>
    <row r="64" spans="1:14" s="22" customFormat="1" ht="13.5">
      <c r="A64" s="23">
        <v>31111</v>
      </c>
      <c r="B64" s="23" t="s">
        <v>6</v>
      </c>
      <c r="C64" s="24">
        <v>2813000</v>
      </c>
      <c r="D64" s="24"/>
      <c r="E64" s="24"/>
      <c r="F64" s="24">
        <v>69000</v>
      </c>
      <c r="G64" s="21"/>
      <c r="H64" s="21"/>
      <c r="I64" s="21"/>
      <c r="J64" s="21"/>
      <c r="K64" s="21">
        <f t="shared" si="16"/>
        <v>2882000</v>
      </c>
      <c r="L64" s="21">
        <v>2884000</v>
      </c>
      <c r="M64" s="21">
        <f t="shared" si="19"/>
        <v>-2000</v>
      </c>
      <c r="N64" s="21"/>
    </row>
    <row r="65" spans="1:14" s="22" customFormat="1" ht="13.5">
      <c r="A65" s="23">
        <v>31112</v>
      </c>
      <c r="B65" s="23" t="s">
        <v>172</v>
      </c>
      <c r="C65" s="24"/>
      <c r="D65" s="24"/>
      <c r="E65" s="24"/>
      <c r="F65" s="24"/>
      <c r="G65" s="21"/>
      <c r="H65" s="21"/>
      <c r="I65" s="21"/>
      <c r="J65" s="21"/>
      <c r="K65" s="21">
        <f t="shared" si="16"/>
        <v>0</v>
      </c>
      <c r="L65" s="21">
        <v>0</v>
      </c>
      <c r="M65" s="21">
        <f t="shared" si="19"/>
        <v>0</v>
      </c>
      <c r="N65" s="21"/>
    </row>
    <row r="66" spans="1:14" s="22" customFormat="1" ht="13.5">
      <c r="A66" s="23">
        <v>31131</v>
      </c>
      <c r="B66" s="23" t="s">
        <v>93</v>
      </c>
      <c r="C66" s="24">
        <v>10000</v>
      </c>
      <c r="D66" s="24"/>
      <c r="E66" s="24"/>
      <c r="F66" s="24"/>
      <c r="G66" s="21"/>
      <c r="H66" s="21"/>
      <c r="I66" s="21"/>
      <c r="J66" s="21"/>
      <c r="K66" s="21">
        <f t="shared" si="16"/>
        <v>10000</v>
      </c>
      <c r="L66" s="21">
        <v>10000</v>
      </c>
      <c r="M66" s="21">
        <f t="shared" si="19"/>
        <v>0</v>
      </c>
      <c r="N66" s="21"/>
    </row>
    <row r="67" spans="1:14" s="22" customFormat="1" ht="13.5">
      <c r="A67" s="23">
        <v>31141</v>
      </c>
      <c r="B67" s="23" t="s">
        <v>94</v>
      </c>
      <c r="C67" s="24">
        <v>15000</v>
      </c>
      <c r="D67" s="24"/>
      <c r="E67" s="24"/>
      <c r="F67" s="24"/>
      <c r="G67" s="21"/>
      <c r="H67" s="21"/>
      <c r="I67" s="21"/>
      <c r="J67" s="21"/>
      <c r="K67" s="21">
        <f t="shared" si="16"/>
        <v>15000</v>
      </c>
      <c r="L67" s="21">
        <v>15000</v>
      </c>
      <c r="M67" s="21">
        <f t="shared" si="19"/>
        <v>0</v>
      </c>
      <c r="N67" s="21"/>
    </row>
    <row r="68" spans="1:14" s="25" customFormat="1" ht="13.5">
      <c r="A68" s="20">
        <v>312</v>
      </c>
      <c r="B68" s="20" t="s">
        <v>7</v>
      </c>
      <c r="C68" s="21">
        <f aca="true" t="shared" si="21" ref="C68:J68">C69</f>
        <v>129000</v>
      </c>
      <c r="D68" s="21">
        <f t="shared" si="21"/>
        <v>0</v>
      </c>
      <c r="E68" s="21">
        <f t="shared" si="21"/>
        <v>0</v>
      </c>
      <c r="F68" s="21">
        <f t="shared" si="21"/>
        <v>4500</v>
      </c>
      <c r="G68" s="21">
        <f t="shared" si="21"/>
        <v>0</v>
      </c>
      <c r="H68" s="21">
        <f t="shared" si="21"/>
        <v>0</v>
      </c>
      <c r="I68" s="21">
        <f t="shared" si="21"/>
        <v>0</v>
      </c>
      <c r="J68" s="21">
        <f t="shared" si="21"/>
        <v>0</v>
      </c>
      <c r="K68" s="21">
        <f t="shared" si="16"/>
        <v>133500</v>
      </c>
      <c r="L68" s="21">
        <v>132000</v>
      </c>
      <c r="M68" s="21">
        <f t="shared" si="19"/>
        <v>1500</v>
      </c>
      <c r="N68" s="21"/>
    </row>
    <row r="69" spans="1:14" s="22" customFormat="1" ht="13.5">
      <c r="A69" s="23">
        <v>3121</v>
      </c>
      <c r="B69" s="23" t="s">
        <v>7</v>
      </c>
      <c r="C69" s="24">
        <f>SUM(C70:C74)</f>
        <v>129000</v>
      </c>
      <c r="D69" s="24">
        <f>SUM(D70:D74)</f>
        <v>0</v>
      </c>
      <c r="E69" s="24">
        <f aca="true" t="shared" si="22" ref="E69:J69">SUM(E70:E74)</f>
        <v>0</v>
      </c>
      <c r="F69" s="24">
        <f t="shared" si="22"/>
        <v>4500</v>
      </c>
      <c r="G69" s="24">
        <f t="shared" si="22"/>
        <v>0</v>
      </c>
      <c r="H69" s="24">
        <f t="shared" si="22"/>
        <v>0</v>
      </c>
      <c r="I69" s="24">
        <f t="shared" si="22"/>
        <v>0</v>
      </c>
      <c r="J69" s="24">
        <f t="shared" si="22"/>
        <v>0</v>
      </c>
      <c r="K69" s="21">
        <f t="shared" si="16"/>
        <v>133500</v>
      </c>
      <c r="L69" s="21">
        <v>132000</v>
      </c>
      <c r="M69" s="21">
        <f t="shared" si="19"/>
        <v>1500</v>
      </c>
      <c r="N69" s="21"/>
    </row>
    <row r="70" spans="1:14" s="22" customFormat="1" ht="13.5">
      <c r="A70" s="23">
        <v>31212</v>
      </c>
      <c r="B70" s="23" t="s">
        <v>56</v>
      </c>
      <c r="C70" s="24">
        <v>10000</v>
      </c>
      <c r="D70" s="24"/>
      <c r="E70" s="24"/>
      <c r="F70" s="24"/>
      <c r="G70" s="21"/>
      <c r="H70" s="21"/>
      <c r="I70" s="21"/>
      <c r="J70" s="21"/>
      <c r="K70" s="21">
        <f t="shared" si="16"/>
        <v>10000</v>
      </c>
      <c r="L70" s="21">
        <v>10000</v>
      </c>
      <c r="M70" s="21">
        <f t="shared" si="19"/>
        <v>0</v>
      </c>
      <c r="N70" s="21"/>
    </row>
    <row r="71" spans="1:14" s="22" customFormat="1" ht="13.5">
      <c r="A71" s="23">
        <v>31213</v>
      </c>
      <c r="B71" s="23" t="s">
        <v>57</v>
      </c>
      <c r="C71" s="24">
        <v>8000</v>
      </c>
      <c r="D71" s="24"/>
      <c r="E71" s="24"/>
      <c r="F71" s="24"/>
      <c r="G71" s="21"/>
      <c r="H71" s="21"/>
      <c r="I71" s="21"/>
      <c r="J71" s="21"/>
      <c r="K71" s="21">
        <f t="shared" si="16"/>
        <v>8000</v>
      </c>
      <c r="L71" s="21">
        <v>8000</v>
      </c>
      <c r="M71" s="21">
        <f t="shared" si="19"/>
        <v>0</v>
      </c>
      <c r="N71" s="21"/>
    </row>
    <row r="72" spans="1:14" s="22" customFormat="1" ht="13.5">
      <c r="A72" s="23">
        <v>31214</v>
      </c>
      <c r="B72" s="23" t="s">
        <v>58</v>
      </c>
      <c r="C72" s="24">
        <v>11000</v>
      </c>
      <c r="D72" s="24"/>
      <c r="E72" s="24"/>
      <c r="F72" s="24"/>
      <c r="G72" s="21"/>
      <c r="H72" s="21"/>
      <c r="I72" s="21"/>
      <c r="J72" s="21"/>
      <c r="K72" s="21">
        <f t="shared" si="16"/>
        <v>11000</v>
      </c>
      <c r="L72" s="21">
        <v>11000</v>
      </c>
      <c r="M72" s="21">
        <f t="shared" si="19"/>
        <v>0</v>
      </c>
      <c r="N72" s="21"/>
    </row>
    <row r="73" spans="1:14" s="22" customFormat="1" ht="13.5">
      <c r="A73" s="23">
        <v>31215</v>
      </c>
      <c r="B73" s="23" t="s">
        <v>59</v>
      </c>
      <c r="C73" s="24">
        <v>10000</v>
      </c>
      <c r="D73" s="24"/>
      <c r="E73" s="24"/>
      <c r="F73" s="24"/>
      <c r="G73" s="21"/>
      <c r="H73" s="21"/>
      <c r="I73" s="21"/>
      <c r="J73" s="21"/>
      <c r="K73" s="21">
        <f t="shared" si="16"/>
        <v>10000</v>
      </c>
      <c r="L73" s="21">
        <v>10000</v>
      </c>
      <c r="M73" s="21">
        <f t="shared" si="19"/>
        <v>0</v>
      </c>
      <c r="N73" s="21"/>
    </row>
    <row r="74" spans="1:14" s="22" customFormat="1" ht="13.5">
      <c r="A74" s="23">
        <v>31219</v>
      </c>
      <c r="B74" s="23" t="s">
        <v>7</v>
      </c>
      <c r="C74" s="24">
        <v>90000</v>
      </c>
      <c r="D74" s="24"/>
      <c r="E74" s="24"/>
      <c r="F74" s="24">
        <v>4500</v>
      </c>
      <c r="G74" s="21"/>
      <c r="H74" s="21"/>
      <c r="I74" s="21"/>
      <c r="J74" s="21"/>
      <c r="K74" s="21">
        <f t="shared" si="16"/>
        <v>94500</v>
      </c>
      <c r="L74" s="21">
        <v>93000</v>
      </c>
      <c r="M74" s="21">
        <f t="shared" si="19"/>
        <v>1500</v>
      </c>
      <c r="N74" s="21"/>
    </row>
    <row r="75" spans="1:14" s="25" customFormat="1" ht="13.5">
      <c r="A75" s="20">
        <v>313</v>
      </c>
      <c r="B75" s="20" t="s">
        <v>60</v>
      </c>
      <c r="C75" s="21">
        <f>C76</f>
        <v>468000</v>
      </c>
      <c r="D75" s="21">
        <f>D76</f>
        <v>0</v>
      </c>
      <c r="E75" s="21">
        <f>E76</f>
        <v>0</v>
      </c>
      <c r="F75" s="21">
        <f>F76</f>
        <v>8800</v>
      </c>
      <c r="G75" s="21"/>
      <c r="H75" s="21"/>
      <c r="I75" s="21"/>
      <c r="J75" s="21"/>
      <c r="K75" s="21">
        <f t="shared" si="16"/>
        <v>476800</v>
      </c>
      <c r="L75" s="21">
        <v>476800</v>
      </c>
      <c r="M75" s="21">
        <f t="shared" si="19"/>
        <v>0</v>
      </c>
      <c r="N75" s="21"/>
    </row>
    <row r="76" spans="1:14" s="22" customFormat="1" ht="13.5">
      <c r="A76" s="23">
        <v>3132</v>
      </c>
      <c r="B76" s="23" t="s">
        <v>61</v>
      </c>
      <c r="C76" s="24">
        <f>SUM(C77:C78)</f>
        <v>468000</v>
      </c>
      <c r="D76" s="24">
        <f>SUM(D77:D78)</f>
        <v>0</v>
      </c>
      <c r="E76" s="24">
        <f>SUM(E77:E78)</f>
        <v>0</v>
      </c>
      <c r="F76" s="24">
        <f>SUM(F77:F78)</f>
        <v>8800</v>
      </c>
      <c r="G76" s="21"/>
      <c r="H76" s="21"/>
      <c r="I76" s="21"/>
      <c r="J76" s="21"/>
      <c r="K76" s="21">
        <f t="shared" si="16"/>
        <v>476800</v>
      </c>
      <c r="L76" s="21">
        <v>476800</v>
      </c>
      <c r="M76" s="21">
        <f t="shared" si="19"/>
        <v>0</v>
      </c>
      <c r="N76" s="21"/>
    </row>
    <row r="77" spans="1:14" s="22" customFormat="1" ht="13.5">
      <c r="A77" s="23">
        <v>31321</v>
      </c>
      <c r="B77" s="23" t="s">
        <v>141</v>
      </c>
      <c r="C77" s="24">
        <v>468000</v>
      </c>
      <c r="D77" s="24"/>
      <c r="E77" s="24"/>
      <c r="F77" s="24">
        <v>8800</v>
      </c>
      <c r="G77" s="21"/>
      <c r="H77" s="21"/>
      <c r="I77" s="21"/>
      <c r="J77" s="21"/>
      <c r="K77" s="21">
        <f t="shared" si="16"/>
        <v>476800</v>
      </c>
      <c r="L77" s="21">
        <v>476800</v>
      </c>
      <c r="M77" s="21">
        <f t="shared" si="19"/>
        <v>0</v>
      </c>
      <c r="N77" s="21"/>
    </row>
    <row r="78" spans="1:14" s="22" customFormat="1" ht="13.5">
      <c r="A78" s="23">
        <v>31332</v>
      </c>
      <c r="B78" s="23" t="s">
        <v>142</v>
      </c>
      <c r="C78" s="24"/>
      <c r="D78" s="24"/>
      <c r="E78" s="24"/>
      <c r="F78" s="24"/>
      <c r="G78" s="21"/>
      <c r="H78" s="21"/>
      <c r="I78" s="21"/>
      <c r="J78" s="21"/>
      <c r="K78" s="21">
        <f t="shared" si="16"/>
        <v>0</v>
      </c>
      <c r="L78" s="21">
        <v>0</v>
      </c>
      <c r="M78" s="21">
        <f t="shared" si="19"/>
        <v>0</v>
      </c>
      <c r="N78" s="21"/>
    </row>
    <row r="79" spans="1:14" s="22" customFormat="1" ht="13.5">
      <c r="A79" s="20">
        <v>32</v>
      </c>
      <c r="B79" s="20" t="s">
        <v>8</v>
      </c>
      <c r="C79" s="21">
        <f aca="true" t="shared" si="23" ref="C79:I79">SUM(C80+C94+C116+C147+C150)</f>
        <v>210000</v>
      </c>
      <c r="D79" s="21">
        <f t="shared" si="23"/>
        <v>6900</v>
      </c>
      <c r="E79" s="21">
        <f t="shared" si="23"/>
        <v>211975</v>
      </c>
      <c r="F79" s="21">
        <f t="shared" si="23"/>
        <v>23700</v>
      </c>
      <c r="G79" s="21">
        <f t="shared" si="23"/>
        <v>112240</v>
      </c>
      <c r="H79" s="21">
        <f t="shared" si="23"/>
        <v>1510</v>
      </c>
      <c r="I79" s="21">
        <f t="shared" si="23"/>
        <v>8200</v>
      </c>
      <c r="J79" s="21">
        <f>SUM(J80+J94+J116+J147+J150)</f>
        <v>0</v>
      </c>
      <c r="K79" s="21">
        <f t="shared" si="16"/>
        <v>574525</v>
      </c>
      <c r="L79" s="21">
        <v>542126</v>
      </c>
      <c r="M79" s="21">
        <f t="shared" si="19"/>
        <v>32399</v>
      </c>
      <c r="N79" s="21"/>
    </row>
    <row r="80" spans="1:14" s="22" customFormat="1" ht="13.5">
      <c r="A80" s="20">
        <v>321</v>
      </c>
      <c r="B80" s="26" t="s">
        <v>37</v>
      </c>
      <c r="C80" s="21">
        <f aca="true" t="shared" si="24" ref="C80:J80">(C81+C86+C88+C91)</f>
        <v>200000</v>
      </c>
      <c r="D80" s="21">
        <f t="shared" si="24"/>
        <v>0</v>
      </c>
      <c r="E80" s="21">
        <f>(E81+E86+E88+E91)</f>
        <v>11900</v>
      </c>
      <c r="F80" s="21">
        <f t="shared" si="24"/>
        <v>4100</v>
      </c>
      <c r="G80" s="21">
        <f t="shared" si="24"/>
        <v>0</v>
      </c>
      <c r="H80" s="21">
        <f t="shared" si="24"/>
        <v>0</v>
      </c>
      <c r="I80" s="21">
        <f t="shared" si="24"/>
        <v>0</v>
      </c>
      <c r="J80" s="21">
        <f t="shared" si="24"/>
        <v>0</v>
      </c>
      <c r="K80" s="21">
        <f t="shared" si="16"/>
        <v>216000</v>
      </c>
      <c r="L80" s="21">
        <v>210476</v>
      </c>
      <c r="M80" s="21">
        <f t="shared" si="19"/>
        <v>5524</v>
      </c>
      <c r="N80" s="21"/>
    </row>
    <row r="81" spans="1:14" s="22" customFormat="1" ht="13.5">
      <c r="A81" s="23">
        <v>3211</v>
      </c>
      <c r="B81" s="27" t="s">
        <v>38</v>
      </c>
      <c r="C81" s="19"/>
      <c r="D81" s="24">
        <f aca="true" t="shared" si="25" ref="D81:J81">SUM(D82:D85)</f>
        <v>0</v>
      </c>
      <c r="E81" s="24">
        <f>SUM(E82:E85)</f>
        <v>7000</v>
      </c>
      <c r="F81" s="24">
        <f t="shared" si="25"/>
        <v>1100</v>
      </c>
      <c r="G81" s="24">
        <f t="shared" si="25"/>
        <v>0</v>
      </c>
      <c r="H81" s="24">
        <f t="shared" si="25"/>
        <v>0</v>
      </c>
      <c r="I81" s="24">
        <f t="shared" si="25"/>
        <v>0</v>
      </c>
      <c r="J81" s="24">
        <f t="shared" si="25"/>
        <v>0</v>
      </c>
      <c r="K81" s="21">
        <f t="shared" si="16"/>
        <v>8100</v>
      </c>
      <c r="L81" s="21">
        <v>5476</v>
      </c>
      <c r="M81" s="21">
        <f t="shared" si="19"/>
        <v>2624</v>
      </c>
      <c r="N81" s="21"/>
    </row>
    <row r="82" spans="1:14" s="22" customFormat="1" ht="13.5">
      <c r="A82" s="23">
        <v>32111</v>
      </c>
      <c r="B82" s="27" t="s">
        <v>115</v>
      </c>
      <c r="C82" s="19"/>
      <c r="D82" s="24"/>
      <c r="E82" s="24">
        <v>3000</v>
      </c>
      <c r="F82" s="24">
        <v>800</v>
      </c>
      <c r="G82" s="24"/>
      <c r="H82" s="24"/>
      <c r="I82" s="24"/>
      <c r="J82" s="24"/>
      <c r="K82" s="21">
        <f t="shared" si="16"/>
        <v>3800</v>
      </c>
      <c r="L82" s="21">
        <v>2400</v>
      </c>
      <c r="M82" s="21">
        <f t="shared" si="19"/>
        <v>1400</v>
      </c>
      <c r="N82" s="21"/>
    </row>
    <row r="83" spans="1:14" s="22" customFormat="1" ht="13.5">
      <c r="A83" s="23">
        <v>32113</v>
      </c>
      <c r="B83" s="27" t="s">
        <v>84</v>
      </c>
      <c r="C83" s="19"/>
      <c r="D83" s="24"/>
      <c r="E83" s="24">
        <v>0</v>
      </c>
      <c r="F83" s="24"/>
      <c r="G83" s="24"/>
      <c r="H83" s="24"/>
      <c r="I83" s="24"/>
      <c r="J83" s="24"/>
      <c r="K83" s="21">
        <f t="shared" si="16"/>
        <v>0</v>
      </c>
      <c r="L83" s="21">
        <v>0</v>
      </c>
      <c r="M83" s="21">
        <f t="shared" si="19"/>
        <v>0</v>
      </c>
      <c r="N83" s="21"/>
    </row>
    <row r="84" spans="1:14" s="22" customFormat="1" ht="13.5">
      <c r="A84" s="23">
        <v>32115</v>
      </c>
      <c r="B84" s="27" t="s">
        <v>102</v>
      </c>
      <c r="C84" s="19"/>
      <c r="D84" s="24"/>
      <c r="E84" s="24">
        <v>4000</v>
      </c>
      <c r="F84" s="24">
        <v>300</v>
      </c>
      <c r="G84" s="24"/>
      <c r="H84" s="24"/>
      <c r="I84" s="24"/>
      <c r="J84" s="24"/>
      <c r="K84" s="21">
        <f t="shared" si="16"/>
        <v>4300</v>
      </c>
      <c r="L84" s="21">
        <v>3076</v>
      </c>
      <c r="M84" s="21">
        <f t="shared" si="19"/>
        <v>1224</v>
      </c>
      <c r="N84" s="21"/>
    </row>
    <row r="85" spans="1:14" s="22" customFormat="1" ht="13.5">
      <c r="A85" s="23">
        <v>32119</v>
      </c>
      <c r="B85" s="23" t="s">
        <v>116</v>
      </c>
      <c r="C85" s="19"/>
      <c r="D85" s="24"/>
      <c r="E85" s="24">
        <v>0</v>
      </c>
      <c r="F85" s="24"/>
      <c r="G85" s="21"/>
      <c r="H85" s="21">
        <v>0</v>
      </c>
      <c r="I85" s="21"/>
      <c r="J85" s="21"/>
      <c r="K85" s="21">
        <f t="shared" si="16"/>
        <v>0</v>
      </c>
      <c r="L85" s="21">
        <v>0</v>
      </c>
      <c r="M85" s="21">
        <f t="shared" si="19"/>
        <v>0</v>
      </c>
      <c r="N85" s="21"/>
    </row>
    <row r="86" spans="1:14" s="22" customFormat="1" ht="13.5">
      <c r="A86" s="23">
        <v>3212</v>
      </c>
      <c r="B86" s="27" t="s">
        <v>39</v>
      </c>
      <c r="C86" s="24">
        <f aca="true" t="shared" si="26" ref="C86:J86">C87</f>
        <v>200000</v>
      </c>
      <c r="D86" s="24">
        <f t="shared" si="26"/>
        <v>0</v>
      </c>
      <c r="E86" s="24">
        <f t="shared" si="26"/>
        <v>0</v>
      </c>
      <c r="F86" s="24">
        <f t="shared" si="26"/>
        <v>3000</v>
      </c>
      <c r="G86" s="24">
        <f t="shared" si="26"/>
        <v>0</v>
      </c>
      <c r="H86" s="24">
        <f t="shared" si="26"/>
        <v>0</v>
      </c>
      <c r="I86" s="24">
        <f t="shared" si="26"/>
        <v>0</v>
      </c>
      <c r="J86" s="24">
        <f t="shared" si="26"/>
        <v>0</v>
      </c>
      <c r="K86" s="21">
        <f t="shared" si="16"/>
        <v>203000</v>
      </c>
      <c r="L86" s="21">
        <v>203000</v>
      </c>
      <c r="M86" s="21">
        <f t="shared" si="19"/>
        <v>0</v>
      </c>
      <c r="N86" s="21"/>
    </row>
    <row r="87" spans="1:14" s="22" customFormat="1" ht="13.5">
      <c r="A87" s="23">
        <v>32121</v>
      </c>
      <c r="B87" s="23" t="s">
        <v>117</v>
      </c>
      <c r="C87" s="24">
        <v>200000</v>
      </c>
      <c r="D87" s="24"/>
      <c r="E87" s="24"/>
      <c r="F87" s="24">
        <v>3000</v>
      </c>
      <c r="G87" s="21"/>
      <c r="H87" s="21"/>
      <c r="I87" s="21"/>
      <c r="J87" s="21"/>
      <c r="K87" s="21">
        <f t="shared" si="16"/>
        <v>203000</v>
      </c>
      <c r="L87" s="21">
        <v>203000</v>
      </c>
      <c r="M87" s="21">
        <f t="shared" si="19"/>
        <v>0</v>
      </c>
      <c r="N87" s="21"/>
    </row>
    <row r="88" spans="1:14" s="22" customFormat="1" ht="13.5">
      <c r="A88" s="23">
        <v>3213</v>
      </c>
      <c r="B88" s="23" t="s">
        <v>143</v>
      </c>
      <c r="C88" s="19"/>
      <c r="D88" s="24">
        <f>D90</f>
        <v>0</v>
      </c>
      <c r="E88" s="24">
        <f>SUM(E89:E90)</f>
        <v>3900</v>
      </c>
      <c r="F88" s="24">
        <f>F90</f>
        <v>0</v>
      </c>
      <c r="G88" s="24">
        <f>G90</f>
        <v>0</v>
      </c>
      <c r="H88" s="24">
        <f>H90</f>
        <v>0</v>
      </c>
      <c r="I88" s="24">
        <f>I90</f>
        <v>0</v>
      </c>
      <c r="J88" s="24">
        <f>J90</f>
        <v>0</v>
      </c>
      <c r="K88" s="21">
        <f t="shared" si="16"/>
        <v>3900</v>
      </c>
      <c r="L88" s="21">
        <v>1000</v>
      </c>
      <c r="M88" s="21">
        <f t="shared" si="19"/>
        <v>2900</v>
      </c>
      <c r="N88" s="21"/>
    </row>
    <row r="89" spans="1:14" s="25" customFormat="1" ht="13.5">
      <c r="A89" s="23">
        <v>32131</v>
      </c>
      <c r="B89" s="23" t="s">
        <v>158</v>
      </c>
      <c r="C89" s="18"/>
      <c r="D89" s="21"/>
      <c r="E89" s="24">
        <v>2000</v>
      </c>
      <c r="F89" s="21"/>
      <c r="G89" s="21"/>
      <c r="H89" s="21"/>
      <c r="I89" s="21"/>
      <c r="J89" s="21"/>
      <c r="K89" s="21">
        <f t="shared" si="16"/>
        <v>2000</v>
      </c>
      <c r="L89" s="21">
        <v>1000</v>
      </c>
      <c r="M89" s="21">
        <f t="shared" si="19"/>
        <v>1000</v>
      </c>
      <c r="N89" s="21"/>
    </row>
    <row r="90" spans="1:14" s="22" customFormat="1" ht="13.5">
      <c r="A90" s="23">
        <v>32132</v>
      </c>
      <c r="B90" s="23" t="s">
        <v>85</v>
      </c>
      <c r="C90" s="19"/>
      <c r="D90" s="24"/>
      <c r="E90" s="24">
        <v>1900</v>
      </c>
      <c r="F90" s="24"/>
      <c r="G90" s="21"/>
      <c r="H90" s="21"/>
      <c r="I90" s="21"/>
      <c r="J90" s="21"/>
      <c r="K90" s="21">
        <f t="shared" si="16"/>
        <v>1900</v>
      </c>
      <c r="L90" s="21">
        <v>0</v>
      </c>
      <c r="M90" s="21">
        <f t="shared" si="19"/>
        <v>1900</v>
      </c>
      <c r="N90" s="21"/>
    </row>
    <row r="91" spans="1:14" s="22" customFormat="1" ht="13.5">
      <c r="A91" s="23">
        <v>3214</v>
      </c>
      <c r="B91" s="23" t="s">
        <v>144</v>
      </c>
      <c r="C91" s="19"/>
      <c r="D91" s="24">
        <f>SUM(D92:D93)</f>
        <v>0</v>
      </c>
      <c r="E91" s="24">
        <f>E92+E93</f>
        <v>1000</v>
      </c>
      <c r="F91" s="24">
        <f>F92+F93</f>
        <v>0</v>
      </c>
      <c r="G91" s="24">
        <f>SUM(G92:G93)</f>
        <v>0</v>
      </c>
      <c r="H91" s="24">
        <f>SUM(H92:H93)</f>
        <v>0</v>
      </c>
      <c r="I91" s="24"/>
      <c r="J91" s="24">
        <f>SUM(J92:J93)</f>
        <v>0</v>
      </c>
      <c r="K91" s="21">
        <f t="shared" si="16"/>
        <v>1000</v>
      </c>
      <c r="L91" s="21">
        <v>1000</v>
      </c>
      <c r="M91" s="21">
        <f t="shared" si="19"/>
        <v>0</v>
      </c>
      <c r="N91" s="21"/>
    </row>
    <row r="92" spans="1:14" s="22" customFormat="1" ht="13.5">
      <c r="A92" s="23">
        <v>32141</v>
      </c>
      <c r="B92" s="23" t="s">
        <v>118</v>
      </c>
      <c r="C92" s="19"/>
      <c r="D92" s="24"/>
      <c r="E92" s="24">
        <v>1000</v>
      </c>
      <c r="F92" s="24"/>
      <c r="G92" s="21"/>
      <c r="H92" s="21"/>
      <c r="I92" s="21"/>
      <c r="J92" s="21"/>
      <c r="K92" s="21">
        <f aca="true" t="shared" si="27" ref="K92:K123">SUM(C92:J92)</f>
        <v>1000</v>
      </c>
      <c r="L92" s="21">
        <v>1000</v>
      </c>
      <c r="M92" s="21">
        <f t="shared" si="19"/>
        <v>0</v>
      </c>
      <c r="N92" s="21"/>
    </row>
    <row r="93" spans="1:14" s="22" customFormat="1" ht="13.5">
      <c r="A93" s="23">
        <v>32149</v>
      </c>
      <c r="B93" s="23" t="s">
        <v>7</v>
      </c>
      <c r="C93" s="19"/>
      <c r="D93" s="24"/>
      <c r="E93" s="24"/>
      <c r="F93" s="24"/>
      <c r="G93" s="21"/>
      <c r="H93" s="21"/>
      <c r="I93" s="21"/>
      <c r="J93" s="21"/>
      <c r="K93" s="21">
        <f t="shared" si="27"/>
        <v>0</v>
      </c>
      <c r="L93" s="21">
        <v>0</v>
      </c>
      <c r="M93" s="21">
        <f t="shared" si="19"/>
        <v>0</v>
      </c>
      <c r="N93" s="21"/>
    </row>
    <row r="94" spans="1:14" s="28" customFormat="1" ht="13.5">
      <c r="A94" s="20">
        <v>322</v>
      </c>
      <c r="B94" s="23" t="s">
        <v>40</v>
      </c>
      <c r="C94" s="21">
        <f>SUM(C95+C101+C103+C132+C111+C107+C114)</f>
        <v>0</v>
      </c>
      <c r="D94" s="21">
        <f aca="true" t="shared" si="28" ref="D94:J94">SUM(D95+D101+D103+D107+D111+D114)</f>
        <v>6900</v>
      </c>
      <c r="E94" s="21">
        <f t="shared" si="28"/>
        <v>133375</v>
      </c>
      <c r="F94" s="21">
        <f t="shared" si="28"/>
        <v>14000</v>
      </c>
      <c r="G94" s="21">
        <f t="shared" si="28"/>
        <v>96000</v>
      </c>
      <c r="H94" s="21">
        <f t="shared" si="28"/>
        <v>1510</v>
      </c>
      <c r="I94" s="21">
        <f t="shared" si="28"/>
        <v>4510</v>
      </c>
      <c r="J94" s="21">
        <f t="shared" si="28"/>
        <v>0</v>
      </c>
      <c r="K94" s="21">
        <f t="shared" si="27"/>
        <v>256295</v>
      </c>
      <c r="L94" s="21">
        <v>249310</v>
      </c>
      <c r="M94" s="21">
        <f t="shared" si="19"/>
        <v>6985</v>
      </c>
      <c r="N94" s="21"/>
    </row>
    <row r="95" spans="1:14" s="22" customFormat="1" ht="13.5">
      <c r="A95" s="23">
        <v>3221</v>
      </c>
      <c r="B95" s="23" t="s">
        <v>41</v>
      </c>
      <c r="C95" s="21">
        <f aca="true" t="shared" si="29" ref="C95:J95">SUM(C96:C100)</f>
        <v>0</v>
      </c>
      <c r="D95" s="24">
        <f t="shared" si="29"/>
        <v>1900</v>
      </c>
      <c r="E95" s="21">
        <f t="shared" si="29"/>
        <v>28000</v>
      </c>
      <c r="F95" s="24">
        <f t="shared" si="29"/>
        <v>0</v>
      </c>
      <c r="G95" s="24">
        <f t="shared" si="29"/>
        <v>0</v>
      </c>
      <c r="H95" s="24">
        <f t="shared" si="29"/>
        <v>1510</v>
      </c>
      <c r="I95" s="24">
        <f t="shared" si="29"/>
        <v>2800</v>
      </c>
      <c r="J95" s="24">
        <f t="shared" si="29"/>
        <v>0</v>
      </c>
      <c r="K95" s="21">
        <f t="shared" si="27"/>
        <v>34210</v>
      </c>
      <c r="L95" s="21">
        <v>31510</v>
      </c>
      <c r="M95" s="21">
        <f t="shared" si="19"/>
        <v>2700</v>
      </c>
      <c r="N95" s="21"/>
    </row>
    <row r="96" spans="1:14" s="22" customFormat="1" ht="13.5">
      <c r="A96" s="23">
        <v>32211</v>
      </c>
      <c r="B96" s="23" t="s">
        <v>10</v>
      </c>
      <c r="C96" s="19"/>
      <c r="D96" s="24"/>
      <c r="E96" s="24">
        <v>4000</v>
      </c>
      <c r="F96" s="24"/>
      <c r="G96" s="21"/>
      <c r="H96" s="24">
        <v>1010</v>
      </c>
      <c r="I96" s="24"/>
      <c r="J96" s="21"/>
      <c r="K96" s="21">
        <f t="shared" si="27"/>
        <v>5010</v>
      </c>
      <c r="L96" s="21">
        <v>5010</v>
      </c>
      <c r="M96" s="21">
        <f t="shared" si="19"/>
        <v>0</v>
      </c>
      <c r="N96" s="21"/>
    </row>
    <row r="97" spans="1:14" s="22" customFormat="1" ht="13.5">
      <c r="A97" s="23">
        <v>32212</v>
      </c>
      <c r="B97" s="23" t="s">
        <v>42</v>
      </c>
      <c r="C97" s="24"/>
      <c r="D97" s="24"/>
      <c r="E97" s="24">
        <v>4000</v>
      </c>
      <c r="F97" s="24"/>
      <c r="G97" s="21"/>
      <c r="H97" s="24">
        <v>250</v>
      </c>
      <c r="I97" s="24"/>
      <c r="J97" s="24">
        <v>0</v>
      </c>
      <c r="K97" s="21">
        <f t="shared" si="27"/>
        <v>4250</v>
      </c>
      <c r="L97" s="21">
        <v>2250</v>
      </c>
      <c r="M97" s="21">
        <f t="shared" si="19"/>
        <v>2000</v>
      </c>
      <c r="N97" s="21"/>
    </row>
    <row r="98" spans="1:14" s="22" customFormat="1" ht="13.5">
      <c r="A98" s="23">
        <v>32216</v>
      </c>
      <c r="B98" s="23" t="s">
        <v>119</v>
      </c>
      <c r="C98" s="19"/>
      <c r="D98" s="24"/>
      <c r="E98" s="24">
        <v>0</v>
      </c>
      <c r="F98" s="24"/>
      <c r="G98" s="21"/>
      <c r="H98" s="24"/>
      <c r="I98" s="24">
        <v>2800</v>
      </c>
      <c r="J98" s="21"/>
      <c r="K98" s="21">
        <f t="shared" si="27"/>
        <v>2800</v>
      </c>
      <c r="L98" s="21">
        <v>6000</v>
      </c>
      <c r="M98" s="21">
        <f t="shared" si="19"/>
        <v>-3200</v>
      </c>
      <c r="N98" s="21"/>
    </row>
    <row r="99" spans="1:14" s="22" customFormat="1" ht="13.5">
      <c r="A99" s="23">
        <v>32214</v>
      </c>
      <c r="B99" s="23" t="s">
        <v>86</v>
      </c>
      <c r="C99" s="19"/>
      <c r="D99" s="24"/>
      <c r="E99" s="24">
        <v>15000</v>
      </c>
      <c r="F99" s="24"/>
      <c r="G99" s="24"/>
      <c r="H99" s="24"/>
      <c r="I99" s="24">
        <v>0</v>
      </c>
      <c r="J99" s="21"/>
      <c r="K99" s="21">
        <f t="shared" si="27"/>
        <v>15000</v>
      </c>
      <c r="L99" s="21">
        <v>10000</v>
      </c>
      <c r="M99" s="21">
        <f t="shared" si="19"/>
        <v>5000</v>
      </c>
      <c r="N99" s="21"/>
    </row>
    <row r="100" spans="1:14" s="22" customFormat="1" ht="13.5">
      <c r="A100" s="23">
        <v>32219</v>
      </c>
      <c r="B100" s="23" t="s">
        <v>159</v>
      </c>
      <c r="C100" s="19"/>
      <c r="D100" s="24">
        <v>1900</v>
      </c>
      <c r="E100" s="24">
        <v>5000</v>
      </c>
      <c r="F100" s="24"/>
      <c r="G100" s="24"/>
      <c r="H100" s="24">
        <v>250</v>
      </c>
      <c r="I100" s="24"/>
      <c r="J100" s="21"/>
      <c r="K100" s="21">
        <f t="shared" si="27"/>
        <v>7150</v>
      </c>
      <c r="L100" s="21">
        <v>8250</v>
      </c>
      <c r="M100" s="21">
        <f t="shared" si="19"/>
        <v>-1100</v>
      </c>
      <c r="N100" s="21"/>
    </row>
    <row r="101" spans="1:14" s="22" customFormat="1" ht="13.5">
      <c r="A101" s="23">
        <v>3222</v>
      </c>
      <c r="B101" s="23" t="s">
        <v>11</v>
      </c>
      <c r="C101" s="19"/>
      <c r="D101" s="24">
        <f>D102</f>
        <v>5000</v>
      </c>
      <c r="E101" s="19">
        <f aca="true" t="shared" si="30" ref="E101:J101">E102</f>
        <v>0</v>
      </c>
      <c r="F101" s="24">
        <f t="shared" si="30"/>
        <v>14000</v>
      </c>
      <c r="G101" s="24">
        <f t="shared" si="30"/>
        <v>96000</v>
      </c>
      <c r="H101" s="24">
        <f t="shared" si="30"/>
        <v>0</v>
      </c>
      <c r="I101" s="24">
        <f t="shared" si="30"/>
        <v>0</v>
      </c>
      <c r="J101" s="24">
        <f t="shared" si="30"/>
        <v>0</v>
      </c>
      <c r="K101" s="21">
        <f t="shared" si="27"/>
        <v>115000</v>
      </c>
      <c r="L101" s="21">
        <v>116000</v>
      </c>
      <c r="M101" s="21">
        <f t="shared" si="19"/>
        <v>-1000</v>
      </c>
      <c r="N101" s="21"/>
    </row>
    <row r="102" spans="1:14" s="22" customFormat="1" ht="13.5">
      <c r="A102" s="23">
        <v>32224</v>
      </c>
      <c r="B102" s="23" t="s">
        <v>43</v>
      </c>
      <c r="C102" s="19"/>
      <c r="D102" s="24">
        <v>5000</v>
      </c>
      <c r="E102" s="24">
        <v>0</v>
      </c>
      <c r="F102" s="24">
        <v>14000</v>
      </c>
      <c r="G102" s="24">
        <v>96000</v>
      </c>
      <c r="H102" s="21"/>
      <c r="I102" s="24"/>
      <c r="J102" s="21"/>
      <c r="K102" s="21">
        <f t="shared" si="27"/>
        <v>115000</v>
      </c>
      <c r="L102" s="21">
        <v>116000</v>
      </c>
      <c r="M102" s="21">
        <f t="shared" si="19"/>
        <v>-1000</v>
      </c>
      <c r="N102" s="21"/>
    </row>
    <row r="103" spans="1:14" s="22" customFormat="1" ht="13.5">
      <c r="A103" s="23">
        <v>3223</v>
      </c>
      <c r="B103" s="23" t="s">
        <v>44</v>
      </c>
      <c r="C103" s="19"/>
      <c r="D103" s="24">
        <f>SUM(D104:D106)</f>
        <v>0</v>
      </c>
      <c r="E103" s="24">
        <f aca="true" t="shared" si="31" ref="E103:J103">SUM(E104:E106)</f>
        <v>94875</v>
      </c>
      <c r="F103" s="24">
        <f t="shared" si="31"/>
        <v>0</v>
      </c>
      <c r="G103" s="24">
        <f t="shared" si="31"/>
        <v>0</v>
      </c>
      <c r="H103" s="24">
        <f t="shared" si="31"/>
        <v>0</v>
      </c>
      <c r="I103" s="24">
        <f t="shared" si="31"/>
        <v>0</v>
      </c>
      <c r="J103" s="24">
        <f t="shared" si="31"/>
        <v>0</v>
      </c>
      <c r="K103" s="21">
        <f t="shared" si="27"/>
        <v>94875</v>
      </c>
      <c r="L103" s="21">
        <v>92800</v>
      </c>
      <c r="M103" s="21">
        <f t="shared" si="19"/>
        <v>2075</v>
      </c>
      <c r="N103" s="21"/>
    </row>
    <row r="104" spans="1:14" s="22" customFormat="1" ht="13.5">
      <c r="A104" s="23">
        <v>32231</v>
      </c>
      <c r="B104" s="23" t="s">
        <v>12</v>
      </c>
      <c r="C104" s="19"/>
      <c r="D104" s="24"/>
      <c r="E104" s="24">
        <v>25000</v>
      </c>
      <c r="F104" s="24"/>
      <c r="G104" s="21"/>
      <c r="H104" s="21"/>
      <c r="I104" s="21"/>
      <c r="J104" s="21"/>
      <c r="K104" s="21">
        <f t="shared" si="27"/>
        <v>25000</v>
      </c>
      <c r="L104" s="21">
        <v>26000</v>
      </c>
      <c r="M104" s="21">
        <f t="shared" si="19"/>
        <v>-1000</v>
      </c>
      <c r="N104" s="21"/>
    </row>
    <row r="105" spans="1:14" s="22" customFormat="1" ht="13.5">
      <c r="A105" s="23">
        <v>32233</v>
      </c>
      <c r="B105" s="23" t="s">
        <v>13</v>
      </c>
      <c r="C105" s="19"/>
      <c r="D105" s="24"/>
      <c r="E105" s="24">
        <v>68875</v>
      </c>
      <c r="F105" s="24"/>
      <c r="G105" s="21"/>
      <c r="H105" s="21"/>
      <c r="I105" s="21"/>
      <c r="J105" s="21"/>
      <c r="K105" s="21">
        <f t="shared" si="27"/>
        <v>68875</v>
      </c>
      <c r="L105" s="21">
        <v>65800</v>
      </c>
      <c r="M105" s="21">
        <f t="shared" si="19"/>
        <v>3075</v>
      </c>
      <c r="N105" s="21"/>
    </row>
    <row r="106" spans="1:14" s="22" customFormat="1" ht="13.5">
      <c r="A106" s="23">
        <v>32234</v>
      </c>
      <c r="B106" s="23" t="s">
        <v>87</v>
      </c>
      <c r="C106" s="19"/>
      <c r="D106" s="24"/>
      <c r="E106" s="24">
        <v>1000</v>
      </c>
      <c r="F106" s="24"/>
      <c r="G106" s="21"/>
      <c r="H106" s="21"/>
      <c r="I106" s="21"/>
      <c r="J106" s="21"/>
      <c r="K106" s="21">
        <f t="shared" si="27"/>
        <v>1000</v>
      </c>
      <c r="L106" s="21">
        <v>1000</v>
      </c>
      <c r="M106" s="21">
        <f t="shared" si="19"/>
        <v>0</v>
      </c>
      <c r="N106" s="21"/>
    </row>
    <row r="107" spans="1:14" s="22" customFormat="1" ht="13.5">
      <c r="A107" s="23">
        <v>3224</v>
      </c>
      <c r="B107" s="23" t="s">
        <v>145</v>
      </c>
      <c r="C107" s="19"/>
      <c r="D107" s="24">
        <f>SUM(D108:D110)</f>
        <v>0</v>
      </c>
      <c r="E107" s="24">
        <f aca="true" t="shared" si="32" ref="E107:J107">SUM(E108:E110)</f>
        <v>7500</v>
      </c>
      <c r="F107" s="24">
        <f t="shared" si="32"/>
        <v>0</v>
      </c>
      <c r="G107" s="24">
        <f t="shared" si="32"/>
        <v>0</v>
      </c>
      <c r="H107" s="24">
        <f t="shared" si="32"/>
        <v>0</v>
      </c>
      <c r="I107" s="24">
        <f t="shared" si="32"/>
        <v>0</v>
      </c>
      <c r="J107" s="24">
        <f t="shared" si="32"/>
        <v>0</v>
      </c>
      <c r="K107" s="21">
        <f t="shared" si="27"/>
        <v>7500</v>
      </c>
      <c r="L107" s="21">
        <v>5000</v>
      </c>
      <c r="M107" s="21">
        <f t="shared" si="19"/>
        <v>2500</v>
      </c>
      <c r="N107" s="21"/>
    </row>
    <row r="108" spans="1:14" s="25" customFormat="1" ht="13.5">
      <c r="A108" s="23">
        <v>32241</v>
      </c>
      <c r="B108" s="23" t="s">
        <v>79</v>
      </c>
      <c r="C108" s="18"/>
      <c r="D108" s="21"/>
      <c r="E108" s="24"/>
      <c r="F108" s="24"/>
      <c r="G108" s="21"/>
      <c r="H108" s="21"/>
      <c r="I108" s="21"/>
      <c r="J108" s="21"/>
      <c r="K108" s="21">
        <f t="shared" si="27"/>
        <v>0</v>
      </c>
      <c r="L108" s="21">
        <v>0</v>
      </c>
      <c r="M108" s="21">
        <f t="shared" si="19"/>
        <v>0</v>
      </c>
      <c r="N108" s="21"/>
    </row>
    <row r="109" spans="1:14" s="25" customFormat="1" ht="13.5">
      <c r="A109" s="23">
        <v>32242</v>
      </c>
      <c r="B109" s="23" t="s">
        <v>80</v>
      </c>
      <c r="C109" s="18"/>
      <c r="D109" s="21"/>
      <c r="E109" s="24">
        <v>7500</v>
      </c>
      <c r="F109" s="24">
        <v>0</v>
      </c>
      <c r="G109" s="21"/>
      <c r="H109" s="24"/>
      <c r="I109" s="21"/>
      <c r="J109" s="21"/>
      <c r="K109" s="21">
        <f t="shared" si="27"/>
        <v>7500</v>
      </c>
      <c r="L109" s="21">
        <v>5000</v>
      </c>
      <c r="M109" s="21">
        <f t="shared" si="19"/>
        <v>2500</v>
      </c>
      <c r="N109" s="21"/>
    </row>
    <row r="110" spans="1:14" s="22" customFormat="1" ht="13.5">
      <c r="A110" s="23">
        <v>32244</v>
      </c>
      <c r="B110" s="23" t="s">
        <v>146</v>
      </c>
      <c r="C110" s="19"/>
      <c r="D110" s="24"/>
      <c r="E110" s="24"/>
      <c r="F110" s="24"/>
      <c r="G110" s="21"/>
      <c r="H110" s="21"/>
      <c r="I110" s="21"/>
      <c r="J110" s="21"/>
      <c r="K110" s="21">
        <f t="shared" si="27"/>
        <v>0</v>
      </c>
      <c r="L110" s="21">
        <v>0</v>
      </c>
      <c r="M110" s="21">
        <f t="shared" si="19"/>
        <v>0</v>
      </c>
      <c r="N110" s="21"/>
    </row>
    <row r="111" spans="1:14" s="22" customFormat="1" ht="13.5">
      <c r="A111" s="23">
        <v>3225</v>
      </c>
      <c r="B111" s="23" t="s">
        <v>45</v>
      </c>
      <c r="C111" s="19">
        <f>C112</f>
        <v>0</v>
      </c>
      <c r="D111" s="24">
        <f>D112</f>
        <v>0</v>
      </c>
      <c r="E111" s="24">
        <f aca="true" t="shared" si="33" ref="E111:J111">E112</f>
        <v>3000</v>
      </c>
      <c r="F111" s="24">
        <f t="shared" si="33"/>
        <v>0</v>
      </c>
      <c r="G111" s="24">
        <f t="shared" si="33"/>
        <v>0</v>
      </c>
      <c r="H111" s="24">
        <f t="shared" si="33"/>
        <v>0</v>
      </c>
      <c r="I111" s="24">
        <f t="shared" si="33"/>
        <v>1710</v>
      </c>
      <c r="J111" s="24">
        <f t="shared" si="33"/>
        <v>0</v>
      </c>
      <c r="K111" s="21">
        <f t="shared" si="27"/>
        <v>4710</v>
      </c>
      <c r="L111" s="21">
        <v>4000</v>
      </c>
      <c r="M111" s="21">
        <f t="shared" si="19"/>
        <v>710</v>
      </c>
      <c r="N111" s="21"/>
    </row>
    <row r="112" spans="1:14" s="22" customFormat="1" ht="13.5">
      <c r="A112" s="23">
        <v>32251</v>
      </c>
      <c r="B112" s="23" t="s">
        <v>14</v>
      </c>
      <c r="C112" s="19"/>
      <c r="D112" s="24"/>
      <c r="E112" s="24">
        <v>3000</v>
      </c>
      <c r="F112" s="24"/>
      <c r="G112" s="24"/>
      <c r="H112" s="24"/>
      <c r="I112" s="24">
        <v>1710</v>
      </c>
      <c r="J112" s="24"/>
      <c r="K112" s="21">
        <f t="shared" si="27"/>
        <v>4710</v>
      </c>
      <c r="L112" s="21">
        <v>4000</v>
      </c>
      <c r="M112" s="21">
        <f t="shared" si="19"/>
        <v>710</v>
      </c>
      <c r="N112" s="21"/>
    </row>
    <row r="113" spans="1:14" s="22" customFormat="1" ht="13.5">
      <c r="A113" s="23">
        <v>32252</v>
      </c>
      <c r="B113" s="23" t="s">
        <v>15</v>
      </c>
      <c r="C113" s="19"/>
      <c r="D113" s="24"/>
      <c r="E113" s="24">
        <v>0</v>
      </c>
      <c r="F113" s="24"/>
      <c r="G113" s="24"/>
      <c r="H113" s="24"/>
      <c r="I113" s="24"/>
      <c r="J113" s="24"/>
      <c r="K113" s="21">
        <f t="shared" si="27"/>
        <v>0</v>
      </c>
      <c r="L113" s="21">
        <v>0</v>
      </c>
      <c r="M113" s="21">
        <f t="shared" si="19"/>
        <v>0</v>
      </c>
      <c r="N113" s="21"/>
    </row>
    <row r="114" spans="1:14" s="22" customFormat="1" ht="13.5">
      <c r="A114" s="23">
        <v>3227</v>
      </c>
      <c r="B114" s="23" t="s">
        <v>147</v>
      </c>
      <c r="C114" s="19"/>
      <c r="D114" s="24"/>
      <c r="E114" s="24">
        <f>E115</f>
        <v>0</v>
      </c>
      <c r="F114" s="24"/>
      <c r="G114" s="24"/>
      <c r="H114" s="24"/>
      <c r="I114" s="24"/>
      <c r="J114" s="24"/>
      <c r="K114" s="21">
        <f t="shared" si="27"/>
        <v>0</v>
      </c>
      <c r="L114" s="21">
        <v>0</v>
      </c>
      <c r="M114" s="21">
        <f t="shared" si="19"/>
        <v>0</v>
      </c>
      <c r="N114" s="21"/>
    </row>
    <row r="115" spans="1:14" s="22" customFormat="1" ht="13.5">
      <c r="A115" s="23">
        <v>32271</v>
      </c>
      <c r="B115" s="23" t="s">
        <v>160</v>
      </c>
      <c r="C115" s="19">
        <v>0</v>
      </c>
      <c r="D115" s="24"/>
      <c r="E115" s="24"/>
      <c r="F115" s="24"/>
      <c r="G115" s="24"/>
      <c r="H115" s="24"/>
      <c r="I115" s="24"/>
      <c r="J115" s="24"/>
      <c r="K115" s="21">
        <f t="shared" si="27"/>
        <v>0</v>
      </c>
      <c r="L115" s="21">
        <v>0</v>
      </c>
      <c r="M115" s="21">
        <f t="shared" si="19"/>
        <v>0</v>
      </c>
      <c r="N115" s="21"/>
    </row>
    <row r="116" spans="1:14" s="29" customFormat="1" ht="13.5">
      <c r="A116" s="20">
        <v>323</v>
      </c>
      <c r="B116" s="20" t="s">
        <v>46</v>
      </c>
      <c r="C116" s="21">
        <f>SUM(C117+C121+C124+C126+C134+C137+C141+C144)</f>
        <v>0</v>
      </c>
      <c r="D116" s="21">
        <f>SUM(D117+D121+D126+D134+D137+D141+D144)</f>
        <v>0</v>
      </c>
      <c r="E116" s="21">
        <f>SUM(E117+E121+E124+E126+E132+E134+E137+E141+E144)</f>
        <v>58800</v>
      </c>
      <c r="F116" s="21">
        <f>SUM(F117+F121+F126+F134+F137+F141+F144)</f>
        <v>5600</v>
      </c>
      <c r="G116" s="21">
        <f>SUM(G117+G121+G126+G134+G137+G141+G144)</f>
        <v>10000</v>
      </c>
      <c r="H116" s="21">
        <f>SUM(H117+H121+H126+H134+H137+H141+H144)</f>
        <v>0</v>
      </c>
      <c r="I116" s="21">
        <f>SUM(I117+I121+I126+I134+I137+I141+I144+I132)</f>
        <v>3690</v>
      </c>
      <c r="J116" s="21">
        <f>SUM(J117+J121+J126+J134+J137+J141+J144)</f>
        <v>0</v>
      </c>
      <c r="K116" s="21">
        <f t="shared" si="27"/>
        <v>78090</v>
      </c>
      <c r="L116" s="21">
        <v>58400</v>
      </c>
      <c r="M116" s="21">
        <f t="shared" si="19"/>
        <v>19690</v>
      </c>
      <c r="N116" s="21"/>
    </row>
    <row r="117" spans="1:14" s="22" customFormat="1" ht="13.5">
      <c r="A117" s="23">
        <v>3231</v>
      </c>
      <c r="B117" s="23" t="s">
        <v>148</v>
      </c>
      <c r="C117" s="19"/>
      <c r="D117" s="24"/>
      <c r="E117" s="24">
        <f aca="true" t="shared" si="34" ref="E117:J117">SUM(E118:E120)</f>
        <v>12000</v>
      </c>
      <c r="F117" s="24">
        <f t="shared" si="34"/>
        <v>1200</v>
      </c>
      <c r="G117" s="24">
        <f t="shared" si="34"/>
        <v>10000</v>
      </c>
      <c r="H117" s="24">
        <f t="shared" si="34"/>
        <v>0</v>
      </c>
      <c r="I117" s="24">
        <f t="shared" si="34"/>
        <v>0</v>
      </c>
      <c r="J117" s="24">
        <f t="shared" si="34"/>
        <v>0</v>
      </c>
      <c r="K117" s="21">
        <f t="shared" si="27"/>
        <v>23200</v>
      </c>
      <c r="L117" s="21">
        <v>24000</v>
      </c>
      <c r="M117" s="21">
        <f t="shared" si="19"/>
        <v>-800</v>
      </c>
      <c r="N117" s="21"/>
    </row>
    <row r="118" spans="1:14" s="22" customFormat="1" ht="13.5">
      <c r="A118" s="23">
        <v>32311</v>
      </c>
      <c r="B118" s="23" t="s">
        <v>88</v>
      </c>
      <c r="C118" s="19"/>
      <c r="D118" s="24"/>
      <c r="E118" s="24">
        <v>11000</v>
      </c>
      <c r="F118" s="24"/>
      <c r="G118" s="24"/>
      <c r="H118" s="24"/>
      <c r="I118" s="24"/>
      <c r="J118" s="24"/>
      <c r="K118" s="21">
        <f t="shared" si="27"/>
        <v>11000</v>
      </c>
      <c r="L118" s="21">
        <v>13000</v>
      </c>
      <c r="M118" s="21">
        <f t="shared" si="19"/>
        <v>-2000</v>
      </c>
      <c r="N118" s="21"/>
    </row>
    <row r="119" spans="1:14" s="22" customFormat="1" ht="13.5">
      <c r="A119" s="23">
        <v>32313</v>
      </c>
      <c r="B119" s="23" t="s">
        <v>16</v>
      </c>
      <c r="C119" s="19"/>
      <c r="D119" s="24"/>
      <c r="E119" s="24">
        <v>1000</v>
      </c>
      <c r="F119" s="24"/>
      <c r="G119" s="24"/>
      <c r="H119" s="24"/>
      <c r="I119" s="24"/>
      <c r="J119" s="24"/>
      <c r="K119" s="21">
        <f t="shared" si="27"/>
        <v>1000</v>
      </c>
      <c r="L119" s="21">
        <v>1000</v>
      </c>
      <c r="M119" s="21">
        <f t="shared" si="19"/>
        <v>0</v>
      </c>
      <c r="N119" s="21"/>
    </row>
    <row r="120" spans="1:14" s="22" customFormat="1" ht="13.5">
      <c r="A120" s="23">
        <v>32319</v>
      </c>
      <c r="B120" s="23" t="s">
        <v>17</v>
      </c>
      <c r="C120" s="19"/>
      <c r="D120" s="24">
        <v>0</v>
      </c>
      <c r="E120" s="24">
        <v>0</v>
      </c>
      <c r="F120" s="24">
        <v>1200</v>
      </c>
      <c r="G120" s="24">
        <v>10000</v>
      </c>
      <c r="H120" s="24"/>
      <c r="I120" s="24"/>
      <c r="J120" s="24"/>
      <c r="K120" s="21">
        <f t="shared" si="27"/>
        <v>11200</v>
      </c>
      <c r="L120" s="21">
        <v>10000</v>
      </c>
      <c r="M120" s="21">
        <f t="shared" si="19"/>
        <v>1200</v>
      </c>
      <c r="N120" s="21"/>
    </row>
    <row r="121" spans="1:14" s="22" customFormat="1" ht="13.5">
      <c r="A121" s="23">
        <v>3232</v>
      </c>
      <c r="B121" s="23" t="s">
        <v>149</v>
      </c>
      <c r="C121" s="24">
        <f>SUM(C122:C123)</f>
        <v>0</v>
      </c>
      <c r="D121" s="24">
        <f>SUM(D122:D123)</f>
        <v>0</v>
      </c>
      <c r="E121" s="24">
        <f aca="true" t="shared" si="35" ref="E121:J121">SUM(E122:E123)</f>
        <v>6000</v>
      </c>
      <c r="F121" s="24">
        <f t="shared" si="35"/>
        <v>0</v>
      </c>
      <c r="G121" s="24">
        <f t="shared" si="35"/>
        <v>0</v>
      </c>
      <c r="H121" s="24">
        <f t="shared" si="35"/>
        <v>0</v>
      </c>
      <c r="I121" s="24">
        <f t="shared" si="35"/>
        <v>0</v>
      </c>
      <c r="J121" s="24">
        <f t="shared" si="35"/>
        <v>0</v>
      </c>
      <c r="K121" s="21">
        <f t="shared" si="27"/>
        <v>6000</v>
      </c>
      <c r="L121" s="21">
        <v>5000</v>
      </c>
      <c r="M121" s="21">
        <f t="shared" si="19"/>
        <v>1000</v>
      </c>
      <c r="N121" s="21"/>
    </row>
    <row r="122" spans="1:14" s="22" customFormat="1" ht="13.5">
      <c r="A122" s="23">
        <v>32321</v>
      </c>
      <c r="B122" s="23" t="s">
        <v>47</v>
      </c>
      <c r="C122" s="19"/>
      <c r="D122" s="24"/>
      <c r="E122" s="24">
        <v>0</v>
      </c>
      <c r="F122" s="24"/>
      <c r="G122" s="24"/>
      <c r="H122" s="24"/>
      <c r="I122" s="24"/>
      <c r="J122" s="24"/>
      <c r="K122" s="21">
        <f t="shared" si="27"/>
        <v>0</v>
      </c>
      <c r="L122" s="21">
        <v>0</v>
      </c>
      <c r="M122" s="21">
        <f t="shared" si="19"/>
        <v>0</v>
      </c>
      <c r="N122" s="21"/>
    </row>
    <row r="123" spans="1:14" s="22" customFormat="1" ht="13.5">
      <c r="A123" s="23">
        <v>32322</v>
      </c>
      <c r="B123" s="23" t="s">
        <v>120</v>
      </c>
      <c r="C123" s="19"/>
      <c r="D123" s="24"/>
      <c r="E123" s="24">
        <v>6000</v>
      </c>
      <c r="F123" s="24"/>
      <c r="G123" s="24"/>
      <c r="H123" s="24"/>
      <c r="I123" s="24"/>
      <c r="J123" s="24"/>
      <c r="K123" s="21">
        <f t="shared" si="27"/>
        <v>6000</v>
      </c>
      <c r="L123" s="21">
        <v>5000</v>
      </c>
      <c r="M123" s="21">
        <f t="shared" si="19"/>
        <v>1000</v>
      </c>
      <c r="N123" s="21"/>
    </row>
    <row r="124" spans="1:14" s="22" customFormat="1" ht="13.5">
      <c r="A124" s="23">
        <v>3233</v>
      </c>
      <c r="B124" s="23" t="s">
        <v>121</v>
      </c>
      <c r="C124" s="24">
        <f>C125</f>
        <v>0</v>
      </c>
      <c r="D124" s="24">
        <f>D125</f>
        <v>0</v>
      </c>
      <c r="E124" s="24">
        <f aca="true" t="shared" si="36" ref="E124:J124">E125</f>
        <v>0</v>
      </c>
      <c r="F124" s="24">
        <f t="shared" si="36"/>
        <v>0</v>
      </c>
      <c r="G124" s="24">
        <f t="shared" si="36"/>
        <v>0</v>
      </c>
      <c r="H124" s="24">
        <f t="shared" si="36"/>
        <v>0</v>
      </c>
      <c r="I124" s="24">
        <f t="shared" si="36"/>
        <v>0</v>
      </c>
      <c r="J124" s="24">
        <f t="shared" si="36"/>
        <v>0</v>
      </c>
      <c r="K124" s="21">
        <f aca="true" t="shared" si="37" ref="K124:K155">SUM(C124:J124)</f>
        <v>0</v>
      </c>
      <c r="L124" s="21">
        <v>0</v>
      </c>
      <c r="M124" s="21">
        <f t="shared" si="19"/>
        <v>0</v>
      </c>
      <c r="N124" s="21"/>
    </row>
    <row r="125" spans="1:14" s="22" customFormat="1" ht="13.5">
      <c r="A125" s="23">
        <v>32339</v>
      </c>
      <c r="B125" s="23" t="s">
        <v>121</v>
      </c>
      <c r="C125" s="19"/>
      <c r="D125" s="24"/>
      <c r="E125" s="24"/>
      <c r="F125" s="24"/>
      <c r="G125" s="24"/>
      <c r="H125" s="24"/>
      <c r="I125" s="24"/>
      <c r="J125" s="24"/>
      <c r="K125" s="21">
        <f t="shared" si="37"/>
        <v>0</v>
      </c>
      <c r="L125" s="21">
        <v>0</v>
      </c>
      <c r="M125" s="21">
        <f t="shared" si="19"/>
        <v>0</v>
      </c>
      <c r="N125" s="21"/>
    </row>
    <row r="126" spans="1:14" s="22" customFormat="1" ht="13.5">
      <c r="A126" s="23">
        <v>3234</v>
      </c>
      <c r="B126" s="23" t="s">
        <v>18</v>
      </c>
      <c r="C126" s="19"/>
      <c r="D126" s="24">
        <f>SUM(D127:D131)</f>
        <v>0</v>
      </c>
      <c r="E126" s="24">
        <f aca="true" t="shared" si="38" ref="E126:J126">SUM(E127:E131)</f>
        <v>17700</v>
      </c>
      <c r="F126" s="24">
        <f t="shared" si="38"/>
        <v>0</v>
      </c>
      <c r="G126" s="24">
        <f t="shared" si="38"/>
        <v>0</v>
      </c>
      <c r="H126" s="24">
        <f t="shared" si="38"/>
        <v>0</v>
      </c>
      <c r="I126" s="24">
        <f t="shared" si="38"/>
        <v>0</v>
      </c>
      <c r="J126" s="24">
        <f t="shared" si="38"/>
        <v>0</v>
      </c>
      <c r="K126" s="21">
        <f t="shared" si="37"/>
        <v>17700</v>
      </c>
      <c r="L126" s="21">
        <v>17700</v>
      </c>
      <c r="M126" s="21">
        <f aca="true" t="shared" si="39" ref="M126:M172">K126-L126</f>
        <v>0</v>
      </c>
      <c r="N126" s="21"/>
    </row>
    <row r="127" spans="1:14" s="22" customFormat="1" ht="13.5">
      <c r="A127" s="23">
        <v>32341</v>
      </c>
      <c r="B127" s="23" t="s">
        <v>48</v>
      </c>
      <c r="C127" s="19"/>
      <c r="D127" s="24"/>
      <c r="E127" s="24">
        <v>5000</v>
      </c>
      <c r="F127" s="24"/>
      <c r="G127" s="24"/>
      <c r="H127" s="24"/>
      <c r="I127" s="24"/>
      <c r="J127" s="24"/>
      <c r="K127" s="21">
        <f t="shared" si="37"/>
        <v>5000</v>
      </c>
      <c r="L127" s="21">
        <v>5000</v>
      </c>
      <c r="M127" s="21">
        <f t="shared" si="39"/>
        <v>0</v>
      </c>
      <c r="N127" s="21"/>
    </row>
    <row r="128" spans="1:14" s="22" customFormat="1" ht="13.5">
      <c r="A128" s="23">
        <v>32342</v>
      </c>
      <c r="B128" s="23" t="s">
        <v>49</v>
      </c>
      <c r="C128" s="19"/>
      <c r="D128" s="24"/>
      <c r="E128" s="24">
        <v>5000</v>
      </c>
      <c r="F128" s="24"/>
      <c r="G128" s="24"/>
      <c r="H128" s="24"/>
      <c r="I128" s="24"/>
      <c r="J128" s="24"/>
      <c r="K128" s="21">
        <f t="shared" si="37"/>
        <v>5000</v>
      </c>
      <c r="L128" s="21">
        <v>5000</v>
      </c>
      <c r="M128" s="21">
        <f t="shared" si="39"/>
        <v>0</v>
      </c>
      <c r="N128" s="21"/>
    </row>
    <row r="129" spans="1:14" s="22" customFormat="1" ht="13.5">
      <c r="A129" s="23">
        <v>32343</v>
      </c>
      <c r="B129" s="23" t="s">
        <v>89</v>
      </c>
      <c r="C129" s="19"/>
      <c r="D129" s="24"/>
      <c r="E129" s="24">
        <v>1500</v>
      </c>
      <c r="F129" s="24"/>
      <c r="G129" s="24"/>
      <c r="H129" s="24"/>
      <c r="I129" s="24"/>
      <c r="J129" s="24"/>
      <c r="K129" s="21">
        <f t="shared" si="37"/>
        <v>1500</v>
      </c>
      <c r="L129" s="21">
        <v>1500</v>
      </c>
      <c r="M129" s="21">
        <f t="shared" si="39"/>
        <v>0</v>
      </c>
      <c r="N129" s="21"/>
    </row>
    <row r="130" spans="1:14" s="22" customFormat="1" ht="13.5">
      <c r="A130" s="23">
        <v>32344</v>
      </c>
      <c r="B130" s="23" t="s">
        <v>90</v>
      </c>
      <c r="C130" s="19"/>
      <c r="D130" s="24"/>
      <c r="E130" s="24">
        <v>2500</v>
      </c>
      <c r="F130" s="24"/>
      <c r="G130" s="24"/>
      <c r="H130" s="24"/>
      <c r="I130" s="24"/>
      <c r="J130" s="24"/>
      <c r="K130" s="21">
        <f t="shared" si="37"/>
        <v>2500</v>
      </c>
      <c r="L130" s="21">
        <v>2500</v>
      </c>
      <c r="M130" s="21">
        <f t="shared" si="39"/>
        <v>0</v>
      </c>
      <c r="N130" s="21"/>
    </row>
    <row r="131" spans="1:14" s="22" customFormat="1" ht="13.5">
      <c r="A131" s="23">
        <v>32349</v>
      </c>
      <c r="B131" s="23" t="s">
        <v>18</v>
      </c>
      <c r="C131" s="19"/>
      <c r="D131" s="24"/>
      <c r="E131" s="24">
        <v>3700</v>
      </c>
      <c r="F131" s="24"/>
      <c r="G131" s="24"/>
      <c r="H131" s="24"/>
      <c r="I131" s="24"/>
      <c r="J131" s="24"/>
      <c r="K131" s="21">
        <f t="shared" si="37"/>
        <v>3700</v>
      </c>
      <c r="L131" s="21">
        <v>3700</v>
      </c>
      <c r="M131" s="21">
        <f t="shared" si="39"/>
        <v>0</v>
      </c>
      <c r="N131" s="21"/>
    </row>
    <row r="132" spans="1:14" s="22" customFormat="1" ht="13.5">
      <c r="A132" s="23">
        <v>3235</v>
      </c>
      <c r="B132" s="23" t="s">
        <v>174</v>
      </c>
      <c r="C132" s="24">
        <f>C133</f>
        <v>0</v>
      </c>
      <c r="D132" s="24"/>
      <c r="E132" s="24">
        <f>E133</f>
        <v>0</v>
      </c>
      <c r="F132" s="24"/>
      <c r="G132" s="24"/>
      <c r="H132" s="24"/>
      <c r="I132" s="24">
        <v>2000</v>
      </c>
      <c r="J132" s="24"/>
      <c r="K132" s="21">
        <f t="shared" si="37"/>
        <v>2000</v>
      </c>
      <c r="L132" s="21">
        <v>0</v>
      </c>
      <c r="M132" s="21">
        <f t="shared" si="39"/>
        <v>2000</v>
      </c>
      <c r="N132" s="21"/>
    </row>
    <row r="133" spans="1:14" s="22" customFormat="1" ht="13.5">
      <c r="A133" s="23">
        <v>32354</v>
      </c>
      <c r="B133" s="23" t="s">
        <v>168</v>
      </c>
      <c r="C133" s="24"/>
      <c r="D133" s="24"/>
      <c r="E133" s="24">
        <v>0</v>
      </c>
      <c r="F133" s="24"/>
      <c r="G133" s="24"/>
      <c r="H133" s="24"/>
      <c r="I133" s="24">
        <v>2000</v>
      </c>
      <c r="J133" s="24"/>
      <c r="K133" s="21">
        <f t="shared" si="37"/>
        <v>2000</v>
      </c>
      <c r="L133" s="21">
        <v>0</v>
      </c>
      <c r="M133" s="21">
        <f t="shared" si="39"/>
        <v>2000</v>
      </c>
      <c r="N133" s="21"/>
    </row>
    <row r="134" spans="1:14" s="22" customFormat="1" ht="13.5">
      <c r="A134" s="23">
        <v>3236</v>
      </c>
      <c r="B134" s="23" t="s">
        <v>50</v>
      </c>
      <c r="C134" s="19"/>
      <c r="D134" s="24">
        <f>SUM(D135:D136)</f>
        <v>0</v>
      </c>
      <c r="E134" s="24">
        <f aca="true" t="shared" si="40" ref="E134:J134">SUM(E135:E136)</f>
        <v>4500</v>
      </c>
      <c r="F134" s="24">
        <f t="shared" si="40"/>
        <v>0</v>
      </c>
      <c r="G134" s="24">
        <f t="shared" si="40"/>
        <v>0</v>
      </c>
      <c r="H134" s="24">
        <f t="shared" si="40"/>
        <v>0</v>
      </c>
      <c r="I134" s="24">
        <f t="shared" si="40"/>
        <v>0</v>
      </c>
      <c r="J134" s="24">
        <f t="shared" si="40"/>
        <v>0</v>
      </c>
      <c r="K134" s="21">
        <f t="shared" si="37"/>
        <v>4500</v>
      </c>
      <c r="L134" s="21">
        <v>4500</v>
      </c>
      <c r="M134" s="21">
        <f t="shared" si="39"/>
        <v>0</v>
      </c>
      <c r="N134" s="21"/>
    </row>
    <row r="135" spans="1:14" s="22" customFormat="1" ht="13.5">
      <c r="A135" s="23">
        <v>32361</v>
      </c>
      <c r="B135" s="23" t="s">
        <v>19</v>
      </c>
      <c r="C135" s="19"/>
      <c r="D135" s="24"/>
      <c r="E135" s="24">
        <v>500</v>
      </c>
      <c r="F135" s="24"/>
      <c r="G135" s="24"/>
      <c r="H135" s="24"/>
      <c r="I135" s="24"/>
      <c r="J135" s="24"/>
      <c r="K135" s="21">
        <f t="shared" si="37"/>
        <v>500</v>
      </c>
      <c r="L135" s="21">
        <v>500</v>
      </c>
      <c r="M135" s="21">
        <f t="shared" si="39"/>
        <v>0</v>
      </c>
      <c r="N135" s="21"/>
    </row>
    <row r="136" spans="1:14" s="22" customFormat="1" ht="13.5">
      <c r="A136" s="23">
        <v>32363</v>
      </c>
      <c r="B136" s="23" t="s">
        <v>78</v>
      </c>
      <c r="C136" s="19"/>
      <c r="D136" s="24"/>
      <c r="E136" s="24">
        <v>4000</v>
      </c>
      <c r="F136" s="24"/>
      <c r="G136" s="24"/>
      <c r="H136" s="24"/>
      <c r="I136" s="24"/>
      <c r="J136" s="24"/>
      <c r="K136" s="21">
        <f t="shared" si="37"/>
        <v>4000</v>
      </c>
      <c r="L136" s="21">
        <v>4000</v>
      </c>
      <c r="M136" s="21">
        <f t="shared" si="39"/>
        <v>0</v>
      </c>
      <c r="N136" s="21"/>
    </row>
    <row r="137" spans="1:14" s="22" customFormat="1" ht="13.5">
      <c r="A137" s="23">
        <v>3237</v>
      </c>
      <c r="B137" s="23" t="s">
        <v>32</v>
      </c>
      <c r="C137" s="24">
        <v>0</v>
      </c>
      <c r="D137" s="24"/>
      <c r="E137" s="24">
        <f>SUM(E138:E140)</f>
        <v>1200</v>
      </c>
      <c r="F137" s="24"/>
      <c r="G137" s="24"/>
      <c r="H137" s="24"/>
      <c r="I137" s="24"/>
      <c r="J137" s="24"/>
      <c r="K137" s="21">
        <f t="shared" si="37"/>
        <v>1200</v>
      </c>
      <c r="L137" s="21">
        <v>1200</v>
      </c>
      <c r="M137" s="21">
        <f t="shared" si="39"/>
        <v>0</v>
      </c>
      <c r="N137" s="21"/>
    </row>
    <row r="138" spans="1:14" s="22" customFormat="1" ht="13.5">
      <c r="A138" s="23">
        <v>32371</v>
      </c>
      <c r="B138" s="23" t="s">
        <v>20</v>
      </c>
      <c r="C138" s="19"/>
      <c r="D138" s="24"/>
      <c r="E138" s="24"/>
      <c r="F138" s="24"/>
      <c r="G138" s="24"/>
      <c r="H138" s="24"/>
      <c r="I138" s="24"/>
      <c r="J138" s="24"/>
      <c r="K138" s="21">
        <f t="shared" si="37"/>
        <v>0</v>
      </c>
      <c r="L138" s="21">
        <v>0</v>
      </c>
      <c r="M138" s="21">
        <f t="shared" si="39"/>
        <v>0</v>
      </c>
      <c r="N138" s="21"/>
    </row>
    <row r="139" spans="1:14" s="22" customFormat="1" ht="13.5">
      <c r="A139" s="23">
        <v>32372</v>
      </c>
      <c r="B139" s="23" t="s">
        <v>21</v>
      </c>
      <c r="C139" s="24"/>
      <c r="D139" s="24"/>
      <c r="E139" s="24">
        <v>0</v>
      </c>
      <c r="F139" s="24"/>
      <c r="G139" s="24"/>
      <c r="H139" s="24"/>
      <c r="I139" s="24"/>
      <c r="J139" s="24"/>
      <c r="K139" s="21">
        <f t="shared" si="37"/>
        <v>0</v>
      </c>
      <c r="L139" s="21">
        <v>0</v>
      </c>
      <c r="M139" s="21">
        <f t="shared" si="39"/>
        <v>0</v>
      </c>
      <c r="N139" s="21"/>
    </row>
    <row r="140" spans="1:14" s="22" customFormat="1" ht="13.5">
      <c r="A140" s="23">
        <v>32379</v>
      </c>
      <c r="B140" s="23" t="s">
        <v>22</v>
      </c>
      <c r="C140" s="19"/>
      <c r="D140" s="24"/>
      <c r="E140" s="24">
        <v>1200</v>
      </c>
      <c r="F140" s="24"/>
      <c r="G140" s="24"/>
      <c r="H140" s="24"/>
      <c r="I140" s="24"/>
      <c r="J140" s="24"/>
      <c r="K140" s="21">
        <f t="shared" si="37"/>
        <v>1200</v>
      </c>
      <c r="L140" s="21">
        <v>1200</v>
      </c>
      <c r="M140" s="21">
        <f t="shared" si="39"/>
        <v>0</v>
      </c>
      <c r="N140" s="21"/>
    </row>
    <row r="141" spans="1:14" s="22" customFormat="1" ht="13.5">
      <c r="A141" s="23">
        <v>3238</v>
      </c>
      <c r="B141" s="23" t="s">
        <v>23</v>
      </c>
      <c r="C141" s="19"/>
      <c r="D141" s="24">
        <f>D143+D142</f>
        <v>0</v>
      </c>
      <c r="E141" s="24">
        <f aca="true" t="shared" si="41" ref="E141:J141">E143+E142</f>
        <v>8700</v>
      </c>
      <c r="F141" s="24">
        <f t="shared" si="41"/>
        <v>4400</v>
      </c>
      <c r="G141" s="24">
        <f t="shared" si="41"/>
        <v>0</v>
      </c>
      <c r="H141" s="24">
        <f t="shared" si="41"/>
        <v>0</v>
      </c>
      <c r="I141" s="24">
        <f t="shared" si="41"/>
        <v>0</v>
      </c>
      <c r="J141" s="24">
        <f t="shared" si="41"/>
        <v>0</v>
      </c>
      <c r="K141" s="21">
        <f t="shared" si="37"/>
        <v>13100</v>
      </c>
      <c r="L141" s="21">
        <v>6000</v>
      </c>
      <c r="M141" s="21">
        <f t="shared" si="39"/>
        <v>7100</v>
      </c>
      <c r="N141" s="21"/>
    </row>
    <row r="142" spans="1:14" s="25" customFormat="1" ht="13.5">
      <c r="A142" s="23">
        <v>32381</v>
      </c>
      <c r="B142" s="23" t="s">
        <v>77</v>
      </c>
      <c r="C142" s="19"/>
      <c r="D142" s="21"/>
      <c r="E142" s="24"/>
      <c r="F142" s="21"/>
      <c r="G142" s="21"/>
      <c r="H142" s="21"/>
      <c r="I142" s="21"/>
      <c r="J142" s="21"/>
      <c r="K142" s="21">
        <f t="shared" si="37"/>
        <v>0</v>
      </c>
      <c r="L142" s="21">
        <v>0</v>
      </c>
      <c r="M142" s="21">
        <f t="shared" si="39"/>
        <v>0</v>
      </c>
      <c r="N142" s="21"/>
    </row>
    <row r="143" spans="1:14" s="22" customFormat="1" ht="13.5">
      <c r="A143" s="23">
        <v>32389</v>
      </c>
      <c r="B143" s="23" t="s">
        <v>23</v>
      </c>
      <c r="C143" s="19"/>
      <c r="D143" s="24"/>
      <c r="E143" s="24">
        <v>8700</v>
      </c>
      <c r="F143" s="24">
        <v>4400</v>
      </c>
      <c r="G143" s="24"/>
      <c r="H143" s="24"/>
      <c r="I143" s="24"/>
      <c r="J143" s="24"/>
      <c r="K143" s="21">
        <f t="shared" si="37"/>
        <v>13100</v>
      </c>
      <c r="L143" s="21">
        <v>6000</v>
      </c>
      <c r="M143" s="21">
        <f t="shared" si="39"/>
        <v>7100</v>
      </c>
      <c r="N143" s="21"/>
    </row>
    <row r="144" spans="1:14" s="22" customFormat="1" ht="13.5">
      <c r="A144" s="23">
        <v>3239</v>
      </c>
      <c r="B144" s="23" t="s">
        <v>51</v>
      </c>
      <c r="C144" s="19"/>
      <c r="D144" s="24">
        <f>SUM(D145:D146)</f>
        <v>0</v>
      </c>
      <c r="E144" s="24">
        <f aca="true" t="shared" si="42" ref="E144:J144">SUM(E145:E146)</f>
        <v>8700</v>
      </c>
      <c r="F144" s="24">
        <f t="shared" si="42"/>
        <v>0</v>
      </c>
      <c r="G144" s="24">
        <f t="shared" si="42"/>
        <v>0</v>
      </c>
      <c r="H144" s="24">
        <f t="shared" si="42"/>
        <v>0</v>
      </c>
      <c r="I144" s="24">
        <f t="shared" si="42"/>
        <v>1690</v>
      </c>
      <c r="J144" s="24">
        <f t="shared" si="42"/>
        <v>0</v>
      </c>
      <c r="K144" s="21">
        <f t="shared" si="37"/>
        <v>10390</v>
      </c>
      <c r="L144" s="21">
        <v>0</v>
      </c>
      <c r="M144" s="21">
        <f t="shared" si="39"/>
        <v>10390</v>
      </c>
      <c r="N144" s="21"/>
    </row>
    <row r="145" spans="1:14" s="25" customFormat="1" ht="13.5">
      <c r="A145" s="23">
        <v>32398</v>
      </c>
      <c r="B145" s="23" t="s">
        <v>104</v>
      </c>
      <c r="C145" s="19"/>
      <c r="D145" s="21"/>
      <c r="E145" s="24">
        <v>8700</v>
      </c>
      <c r="F145" s="21"/>
      <c r="G145" s="21"/>
      <c r="H145" s="21"/>
      <c r="I145" s="24"/>
      <c r="J145" s="21">
        <v>0</v>
      </c>
      <c r="K145" s="21">
        <f t="shared" si="37"/>
        <v>8700</v>
      </c>
      <c r="L145" s="21">
        <v>0</v>
      </c>
      <c r="M145" s="21">
        <f t="shared" si="39"/>
        <v>8700</v>
      </c>
      <c r="N145" s="21"/>
    </row>
    <row r="146" spans="1:14" s="22" customFormat="1" ht="13.5">
      <c r="A146" s="23">
        <v>32399</v>
      </c>
      <c r="B146" s="23" t="s">
        <v>92</v>
      </c>
      <c r="C146" s="19"/>
      <c r="D146" s="24"/>
      <c r="E146" s="24"/>
      <c r="F146" s="24"/>
      <c r="G146" s="24"/>
      <c r="H146" s="24"/>
      <c r="I146" s="24">
        <v>1690</v>
      </c>
      <c r="J146" s="24"/>
      <c r="K146" s="21">
        <f t="shared" si="37"/>
        <v>1690</v>
      </c>
      <c r="L146" s="21">
        <v>0</v>
      </c>
      <c r="M146" s="21">
        <f t="shared" si="39"/>
        <v>1690</v>
      </c>
      <c r="N146" s="21"/>
    </row>
    <row r="147" spans="1:14" s="22" customFormat="1" ht="13.5">
      <c r="A147" s="20">
        <v>324</v>
      </c>
      <c r="B147" s="20" t="s">
        <v>52</v>
      </c>
      <c r="C147" s="19"/>
      <c r="D147" s="21">
        <f aca="true" t="shared" si="43" ref="D147:J147">D149</f>
        <v>0</v>
      </c>
      <c r="E147" s="21">
        <f t="shared" si="43"/>
        <v>0</v>
      </c>
      <c r="F147" s="21">
        <f t="shared" si="43"/>
        <v>0</v>
      </c>
      <c r="G147" s="21">
        <f t="shared" si="43"/>
        <v>0</v>
      </c>
      <c r="H147" s="21">
        <f t="shared" si="43"/>
        <v>0</v>
      </c>
      <c r="I147" s="21">
        <f t="shared" si="43"/>
        <v>0</v>
      </c>
      <c r="J147" s="21">
        <f t="shared" si="43"/>
        <v>0</v>
      </c>
      <c r="K147" s="21">
        <f t="shared" si="37"/>
        <v>0</v>
      </c>
      <c r="L147" s="21">
        <v>0</v>
      </c>
      <c r="M147" s="21">
        <f t="shared" si="39"/>
        <v>0</v>
      </c>
      <c r="N147" s="21"/>
    </row>
    <row r="148" spans="1:14" s="22" customFormat="1" ht="13.5">
      <c r="A148" s="23">
        <v>3241</v>
      </c>
      <c r="B148" s="23" t="s">
        <v>150</v>
      </c>
      <c r="C148" s="19"/>
      <c r="D148" s="24"/>
      <c r="E148" s="24"/>
      <c r="F148" s="24"/>
      <c r="G148" s="24"/>
      <c r="H148" s="24"/>
      <c r="I148" s="24"/>
      <c r="J148" s="24"/>
      <c r="K148" s="21">
        <f t="shared" si="37"/>
        <v>0</v>
      </c>
      <c r="L148" s="21">
        <v>0</v>
      </c>
      <c r="M148" s="21">
        <f t="shared" si="39"/>
        <v>0</v>
      </c>
      <c r="N148" s="21"/>
    </row>
    <row r="149" spans="1:14" s="22" customFormat="1" ht="13.5">
      <c r="A149" s="23">
        <v>32412</v>
      </c>
      <c r="B149" s="23" t="s">
        <v>110</v>
      </c>
      <c r="C149" s="19"/>
      <c r="D149" s="24"/>
      <c r="E149" s="24"/>
      <c r="F149" s="24"/>
      <c r="G149" s="24"/>
      <c r="H149" s="24"/>
      <c r="I149" s="24"/>
      <c r="J149" s="24"/>
      <c r="K149" s="21">
        <f t="shared" si="37"/>
        <v>0</v>
      </c>
      <c r="L149" s="21">
        <v>0</v>
      </c>
      <c r="M149" s="21">
        <f t="shared" si="39"/>
        <v>0</v>
      </c>
      <c r="N149" s="21"/>
    </row>
    <row r="150" spans="1:14" s="29" customFormat="1" ht="13.5">
      <c r="A150" s="20">
        <v>329</v>
      </c>
      <c r="B150" s="20" t="s">
        <v>54</v>
      </c>
      <c r="C150" s="21">
        <f>SUM(C151+C155+C157+C162+C159)</f>
        <v>10000</v>
      </c>
      <c r="D150" s="21">
        <f>SUM(D151+D155+D157+D162)</f>
        <v>0</v>
      </c>
      <c r="E150" s="21">
        <f>SUM(E151+E155+E157+E159+E162)</f>
        <v>7900</v>
      </c>
      <c r="F150" s="21">
        <f>SUM(F151+F155+F157+F162)</f>
        <v>0</v>
      </c>
      <c r="G150" s="21">
        <f>SUM(G151+G155+G157+G162)</f>
        <v>6240</v>
      </c>
      <c r="H150" s="21">
        <f>SUM(H151+H155+H157+H162)</f>
        <v>0</v>
      </c>
      <c r="I150" s="21">
        <f>SUM(I151+I155+I157+I162)</f>
        <v>0</v>
      </c>
      <c r="J150" s="21">
        <f>SUM(J151+J155+J157+J162)</f>
        <v>0</v>
      </c>
      <c r="K150" s="21">
        <f t="shared" si="37"/>
        <v>24140</v>
      </c>
      <c r="L150" s="21">
        <v>23940</v>
      </c>
      <c r="M150" s="21">
        <f t="shared" si="39"/>
        <v>200</v>
      </c>
      <c r="N150" s="21"/>
    </row>
    <row r="151" spans="1:14" s="22" customFormat="1" ht="13.5">
      <c r="A151" s="23">
        <v>3292</v>
      </c>
      <c r="B151" s="23" t="s">
        <v>53</v>
      </c>
      <c r="C151" s="19"/>
      <c r="D151" s="24">
        <f>SUM(D152:D154)</f>
        <v>0</v>
      </c>
      <c r="E151" s="24">
        <f aca="true" t="shared" si="44" ref="E151:J151">SUM(E152:E154)</f>
        <v>5200</v>
      </c>
      <c r="F151" s="24">
        <f t="shared" si="44"/>
        <v>0</v>
      </c>
      <c r="G151" s="24">
        <f t="shared" si="44"/>
        <v>6240</v>
      </c>
      <c r="H151" s="24">
        <f t="shared" si="44"/>
        <v>0</v>
      </c>
      <c r="I151" s="24">
        <f t="shared" si="44"/>
        <v>0</v>
      </c>
      <c r="J151" s="24">
        <f t="shared" si="44"/>
        <v>0</v>
      </c>
      <c r="K151" s="21">
        <f t="shared" si="37"/>
        <v>11440</v>
      </c>
      <c r="L151" s="21">
        <v>11440</v>
      </c>
      <c r="M151" s="21">
        <f t="shared" si="39"/>
        <v>0</v>
      </c>
      <c r="N151" s="21"/>
    </row>
    <row r="152" spans="1:14" s="22" customFormat="1" ht="13.5">
      <c r="A152" s="23">
        <v>32922</v>
      </c>
      <c r="B152" s="23" t="s">
        <v>24</v>
      </c>
      <c r="C152" s="19"/>
      <c r="D152" s="24"/>
      <c r="E152" s="24">
        <v>5200</v>
      </c>
      <c r="F152" s="24"/>
      <c r="G152" s="24">
        <v>0</v>
      </c>
      <c r="H152" s="24"/>
      <c r="I152" s="24"/>
      <c r="J152" s="24"/>
      <c r="K152" s="21">
        <f t="shared" si="37"/>
        <v>5200</v>
      </c>
      <c r="L152" s="21">
        <v>5200</v>
      </c>
      <c r="M152" s="21">
        <f t="shared" si="39"/>
        <v>0</v>
      </c>
      <c r="N152" s="21"/>
    </row>
    <row r="153" spans="1:14" s="22" customFormat="1" ht="13.5">
      <c r="A153" s="23">
        <v>32923</v>
      </c>
      <c r="B153" s="23" t="s">
        <v>151</v>
      </c>
      <c r="C153" s="19"/>
      <c r="D153" s="24"/>
      <c r="E153" s="24"/>
      <c r="F153" s="24"/>
      <c r="G153" s="24"/>
      <c r="H153" s="24"/>
      <c r="I153" s="24"/>
      <c r="J153" s="24"/>
      <c r="K153" s="21">
        <f t="shared" si="37"/>
        <v>0</v>
      </c>
      <c r="L153" s="21">
        <v>0</v>
      </c>
      <c r="M153" s="21">
        <f t="shared" si="39"/>
        <v>0</v>
      </c>
      <c r="N153" s="21"/>
    </row>
    <row r="154" spans="1:14" s="22" customFormat="1" ht="13.5">
      <c r="A154" s="23">
        <v>32924</v>
      </c>
      <c r="B154" s="23" t="s">
        <v>152</v>
      </c>
      <c r="C154" s="19"/>
      <c r="D154" s="24"/>
      <c r="E154" s="24"/>
      <c r="F154" s="24"/>
      <c r="G154" s="24">
        <v>6240</v>
      </c>
      <c r="H154" s="24"/>
      <c r="I154" s="24"/>
      <c r="J154" s="24"/>
      <c r="K154" s="21">
        <f t="shared" si="37"/>
        <v>6240</v>
      </c>
      <c r="L154" s="21">
        <v>6240</v>
      </c>
      <c r="M154" s="21">
        <f t="shared" si="39"/>
        <v>0</v>
      </c>
      <c r="N154" s="21"/>
    </row>
    <row r="155" spans="1:14" s="22" customFormat="1" ht="13.5">
      <c r="A155" s="23">
        <v>3293</v>
      </c>
      <c r="B155" s="23" t="s">
        <v>25</v>
      </c>
      <c r="C155" s="19"/>
      <c r="D155" s="24"/>
      <c r="E155" s="24">
        <f>E156</f>
        <v>1000</v>
      </c>
      <c r="F155" s="24"/>
      <c r="G155" s="24"/>
      <c r="H155" s="24"/>
      <c r="I155" s="24"/>
      <c r="J155" s="24"/>
      <c r="K155" s="21">
        <f t="shared" si="37"/>
        <v>1000</v>
      </c>
      <c r="L155" s="21">
        <v>1000</v>
      </c>
      <c r="M155" s="21">
        <f t="shared" si="39"/>
        <v>0</v>
      </c>
      <c r="N155" s="21"/>
    </row>
    <row r="156" spans="1:14" s="22" customFormat="1" ht="13.5">
      <c r="A156" s="23">
        <v>32931</v>
      </c>
      <c r="B156" s="23" t="s">
        <v>25</v>
      </c>
      <c r="C156" s="19"/>
      <c r="D156" s="24"/>
      <c r="E156" s="24">
        <v>1000</v>
      </c>
      <c r="F156" s="24"/>
      <c r="G156" s="24"/>
      <c r="H156" s="24"/>
      <c r="I156" s="24"/>
      <c r="J156" s="24"/>
      <c r="K156" s="21">
        <f aca="true" t="shared" si="45" ref="K156:K173">SUM(C156:J156)</f>
        <v>1000</v>
      </c>
      <c r="L156" s="21">
        <v>1000</v>
      </c>
      <c r="M156" s="21">
        <f t="shared" si="39"/>
        <v>0</v>
      </c>
      <c r="N156" s="21"/>
    </row>
    <row r="157" spans="1:14" s="22" customFormat="1" ht="13.5">
      <c r="A157" s="23">
        <v>3294</v>
      </c>
      <c r="B157" s="23" t="s">
        <v>26</v>
      </c>
      <c r="C157" s="19"/>
      <c r="D157" s="24">
        <f>D158</f>
        <v>0</v>
      </c>
      <c r="E157" s="24">
        <f aca="true" t="shared" si="46" ref="E157:J157">E158</f>
        <v>1000</v>
      </c>
      <c r="F157" s="24">
        <f t="shared" si="46"/>
        <v>0</v>
      </c>
      <c r="G157" s="24">
        <f t="shared" si="46"/>
        <v>0</v>
      </c>
      <c r="H157" s="24">
        <f t="shared" si="46"/>
        <v>0</v>
      </c>
      <c r="I157" s="24">
        <f t="shared" si="46"/>
        <v>0</v>
      </c>
      <c r="J157" s="24">
        <f t="shared" si="46"/>
        <v>0</v>
      </c>
      <c r="K157" s="21">
        <f t="shared" si="45"/>
        <v>1000</v>
      </c>
      <c r="L157" s="21">
        <v>1000</v>
      </c>
      <c r="M157" s="21">
        <f t="shared" si="39"/>
        <v>0</v>
      </c>
      <c r="N157" s="21"/>
    </row>
    <row r="158" spans="1:14" s="22" customFormat="1" ht="13.5">
      <c r="A158" s="23">
        <v>32941</v>
      </c>
      <c r="B158" s="23" t="s">
        <v>26</v>
      </c>
      <c r="C158" s="19"/>
      <c r="D158" s="24"/>
      <c r="E158" s="24">
        <v>1000</v>
      </c>
      <c r="F158" s="24"/>
      <c r="G158" s="24"/>
      <c r="H158" s="24"/>
      <c r="I158" s="24"/>
      <c r="J158" s="24"/>
      <c r="K158" s="21">
        <f t="shared" si="45"/>
        <v>1000</v>
      </c>
      <c r="L158" s="21">
        <v>1000</v>
      </c>
      <c r="M158" s="21">
        <f t="shared" si="39"/>
        <v>0</v>
      </c>
      <c r="N158" s="21"/>
    </row>
    <row r="159" spans="1:14" s="22" customFormat="1" ht="13.5">
      <c r="A159" s="23">
        <v>3295</v>
      </c>
      <c r="B159" s="23" t="s">
        <v>98</v>
      </c>
      <c r="C159" s="24">
        <f>SUM(C160:C161)</f>
        <v>10000</v>
      </c>
      <c r="D159" s="24"/>
      <c r="E159" s="24">
        <f>SUM(E160:E161)</f>
        <v>700</v>
      </c>
      <c r="F159" s="24"/>
      <c r="G159" s="24"/>
      <c r="H159" s="24"/>
      <c r="I159" s="24"/>
      <c r="J159" s="24"/>
      <c r="K159" s="21">
        <f t="shared" si="45"/>
        <v>10700</v>
      </c>
      <c r="L159" s="21">
        <v>10000</v>
      </c>
      <c r="M159" s="21">
        <f t="shared" si="39"/>
        <v>700</v>
      </c>
      <c r="N159" s="21"/>
    </row>
    <row r="160" spans="1:14" s="22" customFormat="1" ht="13.5">
      <c r="A160" s="23">
        <v>32951</v>
      </c>
      <c r="B160" s="23" t="s">
        <v>173</v>
      </c>
      <c r="C160" s="24">
        <v>0</v>
      </c>
      <c r="D160" s="24"/>
      <c r="E160" s="24">
        <v>700</v>
      </c>
      <c r="F160" s="24"/>
      <c r="G160" s="24"/>
      <c r="H160" s="24"/>
      <c r="I160" s="24"/>
      <c r="J160" s="24"/>
      <c r="K160" s="21">
        <f t="shared" si="45"/>
        <v>700</v>
      </c>
      <c r="L160" s="21">
        <v>0</v>
      </c>
      <c r="M160" s="21">
        <f t="shared" si="39"/>
        <v>700</v>
      </c>
      <c r="N160" s="21"/>
    </row>
    <row r="161" spans="1:14" s="22" customFormat="1" ht="13.5">
      <c r="A161" s="23">
        <v>32955</v>
      </c>
      <c r="B161" s="23" t="s">
        <v>153</v>
      </c>
      <c r="C161" s="24">
        <v>10000</v>
      </c>
      <c r="D161" s="24"/>
      <c r="E161" s="24"/>
      <c r="F161" s="24"/>
      <c r="G161" s="24"/>
      <c r="H161" s="24"/>
      <c r="I161" s="24"/>
      <c r="J161" s="24"/>
      <c r="K161" s="21">
        <f t="shared" si="45"/>
        <v>10000</v>
      </c>
      <c r="L161" s="21">
        <v>10000</v>
      </c>
      <c r="M161" s="21">
        <f t="shared" si="39"/>
        <v>0</v>
      </c>
      <c r="N161" s="21"/>
    </row>
    <row r="162" spans="1:14" s="22" customFormat="1" ht="13.5">
      <c r="A162" s="23">
        <v>3299</v>
      </c>
      <c r="B162" s="23" t="s">
        <v>91</v>
      </c>
      <c r="C162" s="24">
        <f>C165+C163</f>
        <v>0</v>
      </c>
      <c r="D162" s="24">
        <f>D165</f>
        <v>0</v>
      </c>
      <c r="E162" s="24">
        <f>E163+E164+E165</f>
        <v>0</v>
      </c>
      <c r="F162" s="24">
        <f>F163+F164+F165</f>
        <v>0</v>
      </c>
      <c r="G162" s="24">
        <f>G165</f>
        <v>0</v>
      </c>
      <c r="H162" s="24">
        <f>H165</f>
        <v>0</v>
      </c>
      <c r="I162" s="24">
        <f>I165</f>
        <v>0</v>
      </c>
      <c r="J162" s="24">
        <f>J165</f>
        <v>0</v>
      </c>
      <c r="K162" s="21">
        <f t="shared" si="45"/>
        <v>0</v>
      </c>
      <c r="L162" s="21">
        <v>500</v>
      </c>
      <c r="M162" s="21">
        <f t="shared" si="39"/>
        <v>-500</v>
      </c>
      <c r="N162" s="21"/>
    </row>
    <row r="163" spans="1:14" s="25" customFormat="1" ht="13.5">
      <c r="A163" s="23">
        <v>32991</v>
      </c>
      <c r="B163" s="23" t="s">
        <v>76</v>
      </c>
      <c r="C163" s="18"/>
      <c r="D163" s="21"/>
      <c r="E163" s="24">
        <v>0</v>
      </c>
      <c r="F163" s="21"/>
      <c r="G163" s="21"/>
      <c r="H163" s="21"/>
      <c r="I163" s="21"/>
      <c r="J163" s="21"/>
      <c r="K163" s="21">
        <f t="shared" si="45"/>
        <v>0</v>
      </c>
      <c r="L163" s="21">
        <v>500</v>
      </c>
      <c r="M163" s="21">
        <f t="shared" si="39"/>
        <v>-500</v>
      </c>
      <c r="N163" s="21"/>
    </row>
    <row r="164" spans="1:14" s="25" customFormat="1" ht="13.5">
      <c r="A164" s="23">
        <v>32998</v>
      </c>
      <c r="B164" s="23" t="s">
        <v>91</v>
      </c>
      <c r="C164" s="18"/>
      <c r="D164" s="21"/>
      <c r="E164" s="24"/>
      <c r="F164" s="24"/>
      <c r="G164" s="21"/>
      <c r="H164" s="21"/>
      <c r="I164" s="21"/>
      <c r="J164" s="21"/>
      <c r="K164" s="21">
        <f t="shared" si="45"/>
        <v>0</v>
      </c>
      <c r="L164" s="21">
        <v>0</v>
      </c>
      <c r="M164" s="21">
        <f t="shared" si="39"/>
        <v>0</v>
      </c>
      <c r="N164" s="21"/>
    </row>
    <row r="165" spans="1:14" s="22" customFormat="1" ht="13.5">
      <c r="A165" s="23">
        <v>32999</v>
      </c>
      <c r="B165" s="23" t="s">
        <v>91</v>
      </c>
      <c r="C165" s="19"/>
      <c r="D165" s="24"/>
      <c r="E165" s="24">
        <v>0</v>
      </c>
      <c r="F165" s="24"/>
      <c r="G165" s="24"/>
      <c r="H165" s="24"/>
      <c r="I165" s="24"/>
      <c r="J165" s="24"/>
      <c r="K165" s="21">
        <f t="shared" si="45"/>
        <v>0</v>
      </c>
      <c r="L165" s="21">
        <v>0</v>
      </c>
      <c r="M165" s="21">
        <f t="shared" si="39"/>
        <v>0</v>
      </c>
      <c r="N165" s="21"/>
    </row>
    <row r="166" spans="1:14" s="22" customFormat="1" ht="13.5">
      <c r="A166" s="20">
        <v>34</v>
      </c>
      <c r="B166" s="20" t="s">
        <v>27</v>
      </c>
      <c r="C166" s="21">
        <f aca="true" t="shared" si="47" ref="C166:J166">C167+C170</f>
        <v>0</v>
      </c>
      <c r="D166" s="21">
        <f t="shared" si="47"/>
        <v>0</v>
      </c>
      <c r="E166" s="21">
        <f t="shared" si="47"/>
        <v>4300</v>
      </c>
      <c r="F166" s="21">
        <f t="shared" si="47"/>
        <v>0</v>
      </c>
      <c r="G166" s="21">
        <f t="shared" si="47"/>
        <v>0</v>
      </c>
      <c r="H166" s="21">
        <f t="shared" si="47"/>
        <v>0</v>
      </c>
      <c r="I166" s="21">
        <f t="shared" si="47"/>
        <v>0</v>
      </c>
      <c r="J166" s="21">
        <f t="shared" si="47"/>
        <v>0</v>
      </c>
      <c r="K166" s="21">
        <f t="shared" si="45"/>
        <v>4300</v>
      </c>
      <c r="L166" s="21">
        <v>4300</v>
      </c>
      <c r="M166" s="21">
        <f t="shared" si="39"/>
        <v>0</v>
      </c>
      <c r="N166" s="21"/>
    </row>
    <row r="167" spans="1:14" s="22" customFormat="1" ht="13.5">
      <c r="A167" s="20">
        <v>343</v>
      </c>
      <c r="B167" s="20" t="s">
        <v>33</v>
      </c>
      <c r="C167" s="21">
        <f>C168</f>
        <v>0</v>
      </c>
      <c r="D167" s="21">
        <f>D168</f>
        <v>0</v>
      </c>
      <c r="E167" s="21">
        <f>E168</f>
        <v>4200</v>
      </c>
      <c r="F167" s="21">
        <f aca="true" t="shared" si="48" ref="F167:J168">F168</f>
        <v>0</v>
      </c>
      <c r="G167" s="21">
        <f t="shared" si="48"/>
        <v>0</v>
      </c>
      <c r="H167" s="21">
        <f t="shared" si="48"/>
        <v>0</v>
      </c>
      <c r="I167" s="21">
        <f t="shared" si="48"/>
        <v>0</v>
      </c>
      <c r="J167" s="21">
        <f t="shared" si="48"/>
        <v>0</v>
      </c>
      <c r="K167" s="21">
        <f t="shared" si="45"/>
        <v>4200</v>
      </c>
      <c r="L167" s="21">
        <v>4200</v>
      </c>
      <c r="M167" s="21">
        <f t="shared" si="39"/>
        <v>0</v>
      </c>
      <c r="N167" s="21"/>
    </row>
    <row r="168" spans="1:14" s="22" customFormat="1" ht="13.5">
      <c r="A168" s="23">
        <v>3431</v>
      </c>
      <c r="B168" s="23" t="s">
        <v>154</v>
      </c>
      <c r="C168" s="24">
        <f>C169</f>
        <v>0</v>
      </c>
      <c r="D168" s="24">
        <f>D169</f>
        <v>0</v>
      </c>
      <c r="E168" s="24">
        <v>4200</v>
      </c>
      <c r="F168" s="24">
        <f t="shared" si="48"/>
        <v>0</v>
      </c>
      <c r="G168" s="24">
        <f t="shared" si="48"/>
        <v>0</v>
      </c>
      <c r="H168" s="24">
        <f t="shared" si="48"/>
        <v>0</v>
      </c>
      <c r="I168" s="24">
        <f t="shared" si="48"/>
        <v>0</v>
      </c>
      <c r="J168" s="24">
        <f t="shared" si="48"/>
        <v>0</v>
      </c>
      <c r="K168" s="21">
        <f t="shared" si="45"/>
        <v>4200</v>
      </c>
      <c r="L168" s="21">
        <v>4200</v>
      </c>
      <c r="M168" s="21">
        <f t="shared" si="39"/>
        <v>0</v>
      </c>
      <c r="N168" s="21"/>
    </row>
    <row r="169" spans="1:14" s="22" customFormat="1" ht="13.5">
      <c r="A169" s="23">
        <v>34311</v>
      </c>
      <c r="B169" s="23" t="s">
        <v>154</v>
      </c>
      <c r="C169" s="19"/>
      <c r="D169" s="24"/>
      <c r="E169" s="24">
        <v>4500</v>
      </c>
      <c r="F169" s="24"/>
      <c r="G169" s="24"/>
      <c r="H169" s="24">
        <v>0</v>
      </c>
      <c r="I169" s="24"/>
      <c r="J169" s="24"/>
      <c r="K169" s="21">
        <f t="shared" si="45"/>
        <v>4500</v>
      </c>
      <c r="L169" s="21">
        <v>4500</v>
      </c>
      <c r="M169" s="21">
        <f t="shared" si="39"/>
        <v>0</v>
      </c>
      <c r="N169" s="21"/>
    </row>
    <row r="170" spans="1:14" s="22" customFormat="1" ht="13.5">
      <c r="A170" s="23">
        <v>3433</v>
      </c>
      <c r="B170" s="23" t="s">
        <v>28</v>
      </c>
      <c r="C170" s="24">
        <f>C171</f>
        <v>0</v>
      </c>
      <c r="D170" s="24">
        <f>D171</f>
        <v>0</v>
      </c>
      <c r="E170" s="24">
        <f>E171+E172</f>
        <v>100</v>
      </c>
      <c r="F170" s="24">
        <f>F171</f>
        <v>0</v>
      </c>
      <c r="G170" s="24">
        <f>G171</f>
        <v>0</v>
      </c>
      <c r="H170" s="24">
        <f>H171</f>
        <v>0</v>
      </c>
      <c r="I170" s="24">
        <f>I171</f>
        <v>0</v>
      </c>
      <c r="J170" s="24">
        <f>J171</f>
        <v>0</v>
      </c>
      <c r="K170" s="21">
        <f t="shared" si="45"/>
        <v>100</v>
      </c>
      <c r="L170" s="21">
        <v>100</v>
      </c>
      <c r="M170" s="21">
        <f t="shared" si="39"/>
        <v>0</v>
      </c>
      <c r="N170" s="21"/>
    </row>
    <row r="171" spans="1:14" s="22" customFormat="1" ht="13.5">
      <c r="A171" s="23">
        <v>34339</v>
      </c>
      <c r="B171" s="23" t="s">
        <v>28</v>
      </c>
      <c r="C171" s="19"/>
      <c r="D171" s="24"/>
      <c r="E171" s="24">
        <v>100</v>
      </c>
      <c r="F171" s="24"/>
      <c r="G171" s="24"/>
      <c r="H171" s="24"/>
      <c r="I171" s="24"/>
      <c r="J171" s="24"/>
      <c r="K171" s="21">
        <f t="shared" si="45"/>
        <v>100</v>
      </c>
      <c r="L171" s="21">
        <v>100</v>
      </c>
      <c r="M171" s="21">
        <f t="shared" si="39"/>
        <v>0</v>
      </c>
      <c r="N171" s="21"/>
    </row>
    <row r="172" spans="1:14" s="22" customFormat="1" ht="13.5">
      <c r="A172" s="23">
        <v>34349</v>
      </c>
      <c r="B172" s="23" t="s">
        <v>33</v>
      </c>
      <c r="C172" s="19"/>
      <c r="D172" s="24"/>
      <c r="E172" s="24"/>
      <c r="F172" s="24"/>
      <c r="G172" s="24"/>
      <c r="H172" s="24">
        <v>0</v>
      </c>
      <c r="I172" s="24"/>
      <c r="J172" s="24"/>
      <c r="K172" s="21">
        <f t="shared" si="45"/>
        <v>0</v>
      </c>
      <c r="L172" s="21">
        <v>0</v>
      </c>
      <c r="M172" s="21">
        <f t="shared" si="39"/>
        <v>0</v>
      </c>
      <c r="N172" s="21"/>
    </row>
    <row r="173" spans="1:25" s="30" customFormat="1" ht="13.5">
      <c r="A173" s="55"/>
      <c r="B173" s="55" t="s">
        <v>31</v>
      </c>
      <c r="C173" s="56">
        <f aca="true" t="shared" si="49" ref="C173:J173">C60</f>
        <v>3645000</v>
      </c>
      <c r="D173" s="56">
        <f t="shared" si="49"/>
        <v>6900</v>
      </c>
      <c r="E173" s="56">
        <f t="shared" si="49"/>
        <v>216275</v>
      </c>
      <c r="F173" s="56">
        <f t="shared" si="49"/>
        <v>106000</v>
      </c>
      <c r="G173" s="56">
        <f t="shared" si="49"/>
        <v>112240</v>
      </c>
      <c r="H173" s="56">
        <f t="shared" si="49"/>
        <v>1510</v>
      </c>
      <c r="I173" s="56">
        <f t="shared" si="49"/>
        <v>8200</v>
      </c>
      <c r="J173" s="56">
        <f t="shared" si="49"/>
        <v>0</v>
      </c>
      <c r="K173" s="56">
        <f t="shared" si="45"/>
        <v>4096125</v>
      </c>
      <c r="L173" s="56">
        <v>4064226</v>
      </c>
      <c r="M173" s="56">
        <f>K173-L173</f>
        <v>31899</v>
      </c>
      <c r="N173" s="56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10" s="22" customFormat="1" ht="13.5">
      <c r="A174" s="31"/>
      <c r="B174" s="31"/>
      <c r="C174" s="43"/>
      <c r="D174" s="44"/>
      <c r="E174" s="43"/>
      <c r="F174" s="43"/>
      <c r="G174" s="44"/>
      <c r="H174" s="44"/>
      <c r="I174" s="44"/>
      <c r="J174" s="44"/>
    </row>
    <row r="175" spans="1:10" s="22" customFormat="1" ht="13.5">
      <c r="A175" s="31"/>
      <c r="B175" s="32" t="s">
        <v>63</v>
      </c>
      <c r="C175" s="43"/>
      <c r="D175" s="44"/>
      <c r="E175" s="43"/>
      <c r="F175" s="43"/>
      <c r="G175" s="44"/>
      <c r="H175" s="44"/>
      <c r="I175" s="44"/>
      <c r="J175" s="44"/>
    </row>
    <row r="176" spans="1:14" s="22" customFormat="1" ht="13.5">
      <c r="A176" s="55">
        <v>4</v>
      </c>
      <c r="B176" s="55" t="s">
        <v>30</v>
      </c>
      <c r="C176" s="56">
        <f>C177</f>
        <v>65000</v>
      </c>
      <c r="D176" s="56">
        <f aca="true" t="shared" si="50" ref="D176:J176">D177</f>
        <v>0</v>
      </c>
      <c r="E176" s="56">
        <f t="shared" si="50"/>
        <v>0</v>
      </c>
      <c r="F176" s="56">
        <f t="shared" si="50"/>
        <v>25500</v>
      </c>
      <c r="G176" s="56">
        <f t="shared" si="50"/>
        <v>0</v>
      </c>
      <c r="H176" s="56">
        <f t="shared" si="50"/>
        <v>0</v>
      </c>
      <c r="I176" s="56">
        <f t="shared" si="50"/>
        <v>0</v>
      </c>
      <c r="J176" s="56">
        <f t="shared" si="50"/>
        <v>0</v>
      </c>
      <c r="K176" s="56">
        <f aca="true" t="shared" si="51" ref="K176:K195">SUM(C176:J176)</f>
        <v>90500</v>
      </c>
      <c r="L176" s="56">
        <v>65000</v>
      </c>
      <c r="M176" s="56">
        <f>K176-L176</f>
        <v>25500</v>
      </c>
      <c r="N176" s="56"/>
    </row>
    <row r="177" spans="1:14" s="22" customFormat="1" ht="13.5">
      <c r="A177" s="20">
        <v>42</v>
      </c>
      <c r="B177" s="20" t="s">
        <v>155</v>
      </c>
      <c r="C177" s="24">
        <f>C181+C191</f>
        <v>65000</v>
      </c>
      <c r="D177" s="24">
        <f>D181+D191</f>
        <v>0</v>
      </c>
      <c r="E177" s="24">
        <f>E181+E191</f>
        <v>0</v>
      </c>
      <c r="F177" s="24">
        <f>F181+F191+F178</f>
        <v>25500</v>
      </c>
      <c r="G177" s="24">
        <f>G181+G191</f>
        <v>0</v>
      </c>
      <c r="H177" s="24">
        <f>H181+H191</f>
        <v>0</v>
      </c>
      <c r="I177" s="24">
        <f>I181+I191</f>
        <v>0</v>
      </c>
      <c r="J177" s="24"/>
      <c r="K177" s="21">
        <f t="shared" si="51"/>
        <v>90500</v>
      </c>
      <c r="L177" s="21">
        <v>65000</v>
      </c>
      <c r="M177" s="21">
        <f>K177-L177</f>
        <v>25500</v>
      </c>
      <c r="N177" s="21"/>
    </row>
    <row r="178" spans="1:14" s="22" customFormat="1" ht="13.5">
      <c r="A178" s="20">
        <v>421</v>
      </c>
      <c r="B178" s="20" t="s">
        <v>185</v>
      </c>
      <c r="C178" s="58"/>
      <c r="D178" s="58"/>
      <c r="E178" s="58"/>
      <c r="F178" s="58">
        <f>F179</f>
        <v>20000</v>
      </c>
      <c r="G178" s="58"/>
      <c r="H178" s="58"/>
      <c r="I178" s="58"/>
      <c r="J178" s="58"/>
      <c r="K178" s="21"/>
      <c r="L178" s="21"/>
      <c r="M178" s="21">
        <f aca="true" t="shared" si="52" ref="M178:M194">K178-L178</f>
        <v>0</v>
      </c>
      <c r="N178" s="21"/>
    </row>
    <row r="179" spans="1:14" s="22" customFormat="1" ht="13.5">
      <c r="A179" s="20">
        <v>4212</v>
      </c>
      <c r="B179" s="20" t="s">
        <v>184</v>
      </c>
      <c r="C179" s="58"/>
      <c r="D179" s="58"/>
      <c r="E179" s="58"/>
      <c r="F179" s="58">
        <f>F180</f>
        <v>20000</v>
      </c>
      <c r="G179" s="58"/>
      <c r="H179" s="58"/>
      <c r="I179" s="58"/>
      <c r="J179" s="58"/>
      <c r="K179" s="21"/>
      <c r="L179" s="21"/>
      <c r="M179" s="21">
        <f t="shared" si="52"/>
        <v>0</v>
      </c>
      <c r="N179" s="21"/>
    </row>
    <row r="180" spans="1:14" s="22" customFormat="1" ht="13.5">
      <c r="A180" s="20">
        <v>42127</v>
      </c>
      <c r="B180" s="20" t="s">
        <v>186</v>
      </c>
      <c r="C180" s="58"/>
      <c r="D180" s="58"/>
      <c r="E180" s="58"/>
      <c r="F180" s="58">
        <v>20000</v>
      </c>
      <c r="G180" s="58"/>
      <c r="H180" s="58"/>
      <c r="I180" s="58"/>
      <c r="J180" s="58"/>
      <c r="K180" s="21"/>
      <c r="L180" s="21"/>
      <c r="M180" s="21">
        <f t="shared" si="52"/>
        <v>0</v>
      </c>
      <c r="N180" s="21"/>
    </row>
    <row r="181" spans="1:14" s="33" customFormat="1" ht="13.5">
      <c r="A181" s="20">
        <v>422</v>
      </c>
      <c r="B181" s="20" t="s">
        <v>164</v>
      </c>
      <c r="C181" s="35">
        <f>C182+C189</f>
        <v>0</v>
      </c>
      <c r="D181" s="35">
        <f>D182+D189</f>
        <v>0</v>
      </c>
      <c r="E181" s="35">
        <f aca="true" t="shared" si="53" ref="E181:J181">E182+E189</f>
        <v>0</v>
      </c>
      <c r="F181" s="35">
        <f t="shared" si="53"/>
        <v>5500</v>
      </c>
      <c r="G181" s="35">
        <f t="shared" si="53"/>
        <v>0</v>
      </c>
      <c r="H181" s="35">
        <f t="shared" si="53"/>
        <v>0</v>
      </c>
      <c r="I181" s="35">
        <f t="shared" si="53"/>
        <v>0</v>
      </c>
      <c r="J181" s="35">
        <f t="shared" si="53"/>
        <v>0</v>
      </c>
      <c r="K181" s="21">
        <f t="shared" si="51"/>
        <v>5500</v>
      </c>
      <c r="L181" s="21"/>
      <c r="M181" s="21">
        <f t="shared" si="52"/>
        <v>5500</v>
      </c>
      <c r="N181" s="21"/>
    </row>
    <row r="182" spans="1:14" s="33" customFormat="1" ht="13.5">
      <c r="A182" s="23">
        <v>4221</v>
      </c>
      <c r="B182" s="23" t="s">
        <v>107</v>
      </c>
      <c r="C182" s="24">
        <f aca="true" t="shared" si="54" ref="C182:J182">C183+C184+C185</f>
        <v>0</v>
      </c>
      <c r="D182" s="24">
        <f t="shared" si="54"/>
        <v>0</v>
      </c>
      <c r="E182" s="24">
        <f t="shared" si="54"/>
        <v>0</v>
      </c>
      <c r="F182" s="24">
        <f t="shared" si="54"/>
        <v>0</v>
      </c>
      <c r="G182" s="24">
        <f t="shared" si="54"/>
        <v>0</v>
      </c>
      <c r="H182" s="24">
        <f t="shared" si="54"/>
        <v>0</v>
      </c>
      <c r="I182" s="24">
        <f t="shared" si="54"/>
        <v>0</v>
      </c>
      <c r="J182" s="24">
        <f t="shared" si="54"/>
        <v>0</v>
      </c>
      <c r="K182" s="21">
        <f t="shared" si="51"/>
        <v>0</v>
      </c>
      <c r="L182" s="21"/>
      <c r="M182" s="21">
        <f t="shared" si="52"/>
        <v>0</v>
      </c>
      <c r="N182" s="21"/>
    </row>
    <row r="183" spans="1:14" s="34" customFormat="1" ht="13.5">
      <c r="A183" s="23">
        <v>42211</v>
      </c>
      <c r="B183" s="23" t="s">
        <v>156</v>
      </c>
      <c r="C183" s="24"/>
      <c r="D183" s="24"/>
      <c r="E183" s="24"/>
      <c r="F183" s="24"/>
      <c r="G183" s="24"/>
      <c r="H183" s="24"/>
      <c r="I183" s="24"/>
      <c r="J183" s="24"/>
      <c r="K183" s="21">
        <f t="shared" si="51"/>
        <v>0</v>
      </c>
      <c r="L183" s="21"/>
      <c r="M183" s="21">
        <f t="shared" si="52"/>
        <v>0</v>
      </c>
      <c r="N183" s="21"/>
    </row>
    <row r="184" spans="1:14" s="22" customFormat="1" ht="13.5">
      <c r="A184" s="23">
        <v>42212</v>
      </c>
      <c r="B184" s="23" t="s">
        <v>62</v>
      </c>
      <c r="C184" s="19"/>
      <c r="D184" s="24"/>
      <c r="E184" s="24"/>
      <c r="F184" s="24"/>
      <c r="G184" s="24"/>
      <c r="H184" s="24"/>
      <c r="I184" s="24"/>
      <c r="J184" s="24"/>
      <c r="K184" s="21">
        <f t="shared" si="51"/>
        <v>0</v>
      </c>
      <c r="L184" s="21"/>
      <c r="M184" s="21">
        <f t="shared" si="52"/>
        <v>0</v>
      </c>
      <c r="N184" s="21"/>
    </row>
    <row r="185" spans="1:14" s="22" customFormat="1" ht="15" customHeight="1">
      <c r="A185" s="23">
        <v>42219</v>
      </c>
      <c r="B185" s="23" t="s">
        <v>103</v>
      </c>
      <c r="C185" s="19"/>
      <c r="D185" s="24"/>
      <c r="E185" s="24"/>
      <c r="F185" s="24"/>
      <c r="G185" s="24"/>
      <c r="H185" s="24"/>
      <c r="I185" s="24"/>
      <c r="J185" s="24"/>
      <c r="K185" s="21">
        <f t="shared" si="51"/>
        <v>0</v>
      </c>
      <c r="L185" s="21"/>
      <c r="M185" s="21">
        <f t="shared" si="52"/>
        <v>0</v>
      </c>
      <c r="N185" s="21"/>
    </row>
    <row r="186" spans="1:14" s="22" customFormat="1" ht="12.75" customHeight="1" hidden="1">
      <c r="A186" s="20">
        <v>424</v>
      </c>
      <c r="B186" s="20" t="s">
        <v>157</v>
      </c>
      <c r="C186" s="21">
        <f>C187</f>
        <v>0</v>
      </c>
      <c r="D186" s="21">
        <f>D187</f>
        <v>0</v>
      </c>
      <c r="E186" s="21">
        <f aca="true" t="shared" si="55" ref="E186:J186">E187</f>
        <v>1000</v>
      </c>
      <c r="F186" s="21">
        <f t="shared" si="55"/>
        <v>0</v>
      </c>
      <c r="G186" s="21">
        <f t="shared" si="55"/>
        <v>0</v>
      </c>
      <c r="H186" s="21">
        <f t="shared" si="55"/>
        <v>0</v>
      </c>
      <c r="I186" s="21">
        <f t="shared" si="55"/>
        <v>0</v>
      </c>
      <c r="J186" s="21">
        <f t="shared" si="55"/>
        <v>300</v>
      </c>
      <c r="K186" s="21">
        <f t="shared" si="51"/>
        <v>1300</v>
      </c>
      <c r="L186" s="21"/>
      <c r="M186" s="21">
        <f t="shared" si="52"/>
        <v>1300</v>
      </c>
      <c r="N186" s="21"/>
    </row>
    <row r="187" spans="1:14" s="22" customFormat="1" ht="12.75" customHeight="1" hidden="1">
      <c r="A187" s="23">
        <v>4241</v>
      </c>
      <c r="B187" s="23" t="s">
        <v>75</v>
      </c>
      <c r="C187" s="19"/>
      <c r="D187" s="24"/>
      <c r="E187" s="24">
        <v>1000</v>
      </c>
      <c r="F187" s="24"/>
      <c r="G187" s="24"/>
      <c r="H187" s="24"/>
      <c r="I187" s="24"/>
      <c r="J187" s="24">
        <v>300</v>
      </c>
      <c r="K187" s="21">
        <f t="shared" si="51"/>
        <v>1300</v>
      </c>
      <c r="L187" s="21"/>
      <c r="M187" s="21">
        <f t="shared" si="52"/>
        <v>1300</v>
      </c>
      <c r="N187" s="21"/>
    </row>
    <row r="188" spans="1:14" s="22" customFormat="1" ht="12" customHeight="1" hidden="1">
      <c r="A188" s="20">
        <v>427</v>
      </c>
      <c r="B188" s="20" t="s">
        <v>64</v>
      </c>
      <c r="C188" s="35">
        <f aca="true" t="shared" si="56" ref="C188:J188">C189</f>
        <v>0</v>
      </c>
      <c r="D188" s="35">
        <f t="shared" si="56"/>
        <v>0</v>
      </c>
      <c r="E188" s="35">
        <f t="shared" si="56"/>
        <v>0</v>
      </c>
      <c r="F188" s="35">
        <f t="shared" si="56"/>
        <v>5500</v>
      </c>
      <c r="G188" s="35">
        <f t="shared" si="56"/>
        <v>0</v>
      </c>
      <c r="H188" s="35">
        <f t="shared" si="56"/>
        <v>0</v>
      </c>
      <c r="I188" s="35">
        <f t="shared" si="56"/>
        <v>0</v>
      </c>
      <c r="J188" s="35">
        <f t="shared" si="56"/>
        <v>0</v>
      </c>
      <c r="K188" s="21">
        <f t="shared" si="51"/>
        <v>5500</v>
      </c>
      <c r="L188" s="21"/>
      <c r="M188" s="21">
        <f t="shared" si="52"/>
        <v>5500</v>
      </c>
      <c r="N188" s="21"/>
    </row>
    <row r="189" spans="1:14" s="25" customFormat="1" ht="14.25" customHeight="1">
      <c r="A189" s="23">
        <v>4273</v>
      </c>
      <c r="B189" s="23" t="s">
        <v>165</v>
      </c>
      <c r="C189" s="24">
        <f>C190</f>
        <v>0</v>
      </c>
      <c r="D189" s="24"/>
      <c r="E189" s="24">
        <f>E190</f>
        <v>0</v>
      </c>
      <c r="F189" s="24">
        <f>F190</f>
        <v>5500</v>
      </c>
      <c r="G189" s="24">
        <f>G190</f>
        <v>0</v>
      </c>
      <c r="H189" s="24"/>
      <c r="I189" s="24"/>
      <c r="J189" s="24"/>
      <c r="K189" s="21">
        <f t="shared" si="51"/>
        <v>5500</v>
      </c>
      <c r="L189" s="21"/>
      <c r="M189" s="21">
        <f t="shared" si="52"/>
        <v>5500</v>
      </c>
      <c r="N189" s="21"/>
    </row>
    <row r="190" spans="1:14" s="25" customFormat="1" ht="14.25" customHeight="1">
      <c r="A190" s="23">
        <v>42273</v>
      </c>
      <c r="B190" s="23" t="s">
        <v>29</v>
      </c>
      <c r="C190" s="24">
        <v>0</v>
      </c>
      <c r="D190" s="24">
        <v>0</v>
      </c>
      <c r="E190" s="24">
        <v>0</v>
      </c>
      <c r="F190" s="24">
        <v>5500</v>
      </c>
      <c r="G190" s="24"/>
      <c r="H190" s="24"/>
      <c r="I190" s="24"/>
      <c r="J190" s="24"/>
      <c r="K190" s="21">
        <f t="shared" si="51"/>
        <v>5500</v>
      </c>
      <c r="L190" s="21"/>
      <c r="M190" s="21">
        <f t="shared" si="52"/>
        <v>5500</v>
      </c>
      <c r="N190" s="21"/>
    </row>
    <row r="191" spans="1:14" s="25" customFormat="1" ht="14.25" customHeight="1">
      <c r="A191" s="20">
        <v>424</v>
      </c>
      <c r="B191" s="20" t="s">
        <v>167</v>
      </c>
      <c r="C191" s="21">
        <f aca="true" t="shared" si="57" ref="C191:E192">C192</f>
        <v>65000</v>
      </c>
      <c r="D191" s="21">
        <f t="shared" si="57"/>
        <v>0</v>
      </c>
      <c r="E191" s="21">
        <f t="shared" si="57"/>
        <v>0</v>
      </c>
      <c r="F191" s="21">
        <f aca="true" t="shared" si="58" ref="F191:J192">F192</f>
        <v>0</v>
      </c>
      <c r="G191" s="21">
        <f t="shared" si="58"/>
        <v>0</v>
      </c>
      <c r="H191" s="21">
        <f t="shared" si="58"/>
        <v>0</v>
      </c>
      <c r="I191" s="21">
        <f t="shared" si="58"/>
        <v>0</v>
      </c>
      <c r="J191" s="21">
        <f t="shared" si="58"/>
        <v>0</v>
      </c>
      <c r="K191" s="21">
        <f t="shared" si="51"/>
        <v>65000</v>
      </c>
      <c r="L191" s="21">
        <v>65000</v>
      </c>
      <c r="M191" s="21">
        <f t="shared" si="52"/>
        <v>0</v>
      </c>
      <c r="N191" s="21"/>
    </row>
    <row r="192" spans="1:14" s="25" customFormat="1" ht="14.25" customHeight="1">
      <c r="A192" s="23">
        <v>4241</v>
      </c>
      <c r="B192" s="23" t="s">
        <v>166</v>
      </c>
      <c r="C192" s="24">
        <f t="shared" si="57"/>
        <v>65000</v>
      </c>
      <c r="D192" s="24">
        <f t="shared" si="57"/>
        <v>0</v>
      </c>
      <c r="E192" s="24">
        <f t="shared" si="57"/>
        <v>0</v>
      </c>
      <c r="F192" s="24">
        <f t="shared" si="58"/>
        <v>0</v>
      </c>
      <c r="G192" s="24">
        <f t="shared" si="58"/>
        <v>0</v>
      </c>
      <c r="H192" s="24">
        <f t="shared" si="58"/>
        <v>0</v>
      </c>
      <c r="I192" s="24">
        <f t="shared" si="58"/>
        <v>0</v>
      </c>
      <c r="J192" s="24">
        <f t="shared" si="58"/>
        <v>0</v>
      </c>
      <c r="K192" s="21">
        <f t="shared" si="51"/>
        <v>65000</v>
      </c>
      <c r="L192" s="21">
        <v>65000</v>
      </c>
      <c r="M192" s="21">
        <f t="shared" si="52"/>
        <v>0</v>
      </c>
      <c r="N192" s="21"/>
    </row>
    <row r="193" spans="1:14" s="25" customFormat="1" ht="14.25" customHeight="1">
      <c r="A193" s="23">
        <v>42411</v>
      </c>
      <c r="B193" s="23" t="s">
        <v>166</v>
      </c>
      <c r="C193" s="24">
        <v>65000</v>
      </c>
      <c r="D193" s="24"/>
      <c r="E193" s="24"/>
      <c r="F193" s="24"/>
      <c r="G193" s="24"/>
      <c r="H193" s="24"/>
      <c r="I193" s="24"/>
      <c r="J193" s="24">
        <v>0</v>
      </c>
      <c r="K193" s="21">
        <f t="shared" si="51"/>
        <v>65000</v>
      </c>
      <c r="L193" s="21">
        <v>65000</v>
      </c>
      <c r="M193" s="21">
        <f t="shared" si="52"/>
        <v>0</v>
      </c>
      <c r="N193" s="21"/>
    </row>
    <row r="194" spans="1:14" s="22" customFormat="1" ht="13.5">
      <c r="A194" s="23"/>
      <c r="B194" s="20" t="s">
        <v>162</v>
      </c>
      <c r="C194" s="21">
        <f aca="true" t="shared" si="59" ref="C194:J194">C176</f>
        <v>65000</v>
      </c>
      <c r="D194" s="21">
        <f t="shared" si="59"/>
        <v>0</v>
      </c>
      <c r="E194" s="21">
        <f t="shared" si="59"/>
        <v>0</v>
      </c>
      <c r="F194" s="21">
        <f t="shared" si="59"/>
        <v>25500</v>
      </c>
      <c r="G194" s="21">
        <f t="shared" si="59"/>
        <v>0</v>
      </c>
      <c r="H194" s="21">
        <f t="shared" si="59"/>
        <v>0</v>
      </c>
      <c r="I194" s="21">
        <f t="shared" si="59"/>
        <v>0</v>
      </c>
      <c r="J194" s="21">
        <f t="shared" si="59"/>
        <v>0</v>
      </c>
      <c r="K194" s="21">
        <f t="shared" si="51"/>
        <v>90500</v>
      </c>
      <c r="L194" s="21">
        <v>65000</v>
      </c>
      <c r="M194" s="21">
        <f t="shared" si="52"/>
        <v>25500</v>
      </c>
      <c r="N194" s="21"/>
    </row>
    <row r="195" spans="1:14" s="22" customFormat="1" ht="13.5">
      <c r="A195" s="54"/>
      <c r="B195" s="55" t="s">
        <v>163</v>
      </c>
      <c r="C195" s="56">
        <f aca="true" t="shared" si="60" ref="C195:J195">SUM(C173+C194)</f>
        <v>3710000</v>
      </c>
      <c r="D195" s="56">
        <f t="shared" si="60"/>
        <v>6900</v>
      </c>
      <c r="E195" s="56">
        <f t="shared" si="60"/>
        <v>216275</v>
      </c>
      <c r="F195" s="56">
        <f t="shared" si="60"/>
        <v>131500</v>
      </c>
      <c r="G195" s="56">
        <f t="shared" si="60"/>
        <v>112240</v>
      </c>
      <c r="H195" s="56">
        <f t="shared" si="60"/>
        <v>1510</v>
      </c>
      <c r="I195" s="56">
        <f t="shared" si="60"/>
        <v>8200</v>
      </c>
      <c r="J195" s="56">
        <f t="shared" si="60"/>
        <v>0</v>
      </c>
      <c r="K195" s="56">
        <f t="shared" si="51"/>
        <v>4186625</v>
      </c>
      <c r="L195" s="56">
        <v>4129226</v>
      </c>
      <c r="M195" s="56">
        <f>K195-L195</f>
        <v>57399</v>
      </c>
      <c r="N195" s="56"/>
    </row>
    <row r="196" spans="1:14" s="22" customFormat="1" ht="13.5">
      <c r="A196" s="32"/>
      <c r="B196" s="32"/>
      <c r="C196" s="44"/>
      <c r="D196" s="44"/>
      <c r="E196" s="44"/>
      <c r="F196" s="44"/>
      <c r="G196" s="44"/>
      <c r="H196" s="44"/>
      <c r="I196" s="44"/>
      <c r="J196" s="44"/>
      <c r="K196" s="36"/>
      <c r="L196" s="36"/>
      <c r="M196" s="36"/>
      <c r="N196" s="36"/>
    </row>
    <row r="197" spans="2:5" s="22" customFormat="1" ht="13.5">
      <c r="B197" s="36" t="s">
        <v>182</v>
      </c>
      <c r="E197" s="57"/>
    </row>
    <row r="198" s="22" customFormat="1" ht="13.5">
      <c r="B198" s="36"/>
    </row>
    <row r="199" s="22" customFormat="1" ht="13.5">
      <c r="B199" s="36" t="s">
        <v>190</v>
      </c>
    </row>
    <row r="200" s="25" customFormat="1" ht="13.5">
      <c r="B200" s="36" t="s">
        <v>191</v>
      </c>
    </row>
    <row r="201" s="22" customFormat="1" ht="13.5">
      <c r="B201" s="36"/>
    </row>
    <row r="202" s="22" customFormat="1" ht="13.5">
      <c r="B202" s="36" t="s">
        <v>68</v>
      </c>
    </row>
    <row r="203" s="22" customFormat="1" ht="13.5">
      <c r="B203" s="36"/>
    </row>
    <row r="204" s="22" customFormat="1" ht="13.5">
      <c r="B204"/>
    </row>
    <row r="205" spans="1:14" s="22" customFormat="1" ht="13.5">
      <c r="A205" s="32"/>
      <c r="C205" s="44"/>
      <c r="D205" s="44"/>
      <c r="E205" s="44"/>
      <c r="F205" s="44"/>
      <c r="G205" s="44"/>
      <c r="H205" s="44"/>
      <c r="I205" s="44"/>
      <c r="J205" s="44"/>
      <c r="K205" s="36"/>
      <c r="L205" s="36"/>
      <c r="M205" s="36"/>
      <c r="N205" s="36"/>
    </row>
    <row r="206" spans="1:14" s="22" customFormat="1" ht="13.5">
      <c r="A206" s="32"/>
      <c r="C206" s="44"/>
      <c r="D206" s="44"/>
      <c r="E206" s="44"/>
      <c r="F206" s="44"/>
      <c r="G206" s="44"/>
      <c r="H206" s="44"/>
      <c r="I206" s="44"/>
      <c r="J206" s="44"/>
      <c r="K206" s="36"/>
      <c r="L206" s="36"/>
      <c r="M206" s="36"/>
      <c r="N206" s="36"/>
    </row>
    <row r="207" spans="1:14" s="22" customFormat="1" ht="13.5">
      <c r="A207" s="36"/>
      <c r="K207" s="36"/>
      <c r="L207" s="36"/>
      <c r="M207" s="36"/>
      <c r="N207" s="36"/>
    </row>
    <row r="208" spans="1:14" s="22" customFormat="1" ht="13.5">
      <c r="A208" s="36"/>
      <c r="K208" s="36"/>
      <c r="L208" s="36"/>
      <c r="M208" s="36"/>
      <c r="N208" s="36"/>
    </row>
    <row r="209" spans="1:14" s="22" customFormat="1" ht="13.5">
      <c r="A209" s="36"/>
      <c r="K209" s="36"/>
      <c r="L209" s="36"/>
      <c r="M209" s="36"/>
      <c r="N209" s="36"/>
    </row>
    <row r="210" spans="1:14" s="22" customFormat="1" ht="13.5">
      <c r="A210" s="36"/>
      <c r="K210" s="36"/>
      <c r="L210" s="36"/>
      <c r="M210" s="36"/>
      <c r="N210" s="36"/>
    </row>
    <row r="211" spans="1:14" s="22" customFormat="1" ht="13.5">
      <c r="A211" s="36"/>
      <c r="K211" s="36"/>
      <c r="L211" s="36"/>
      <c r="M211" s="36"/>
      <c r="N211" s="36"/>
    </row>
    <row r="212" spans="1:14" s="22" customFormat="1" ht="13.5">
      <c r="A212" s="36"/>
      <c r="B212" s="36"/>
      <c r="K212" s="36"/>
      <c r="L212" s="36"/>
      <c r="M212" s="36"/>
      <c r="N212" s="36"/>
    </row>
    <row r="213" spans="1:14" s="22" customFormat="1" ht="13.5">
      <c r="A213" s="36"/>
      <c r="K213" s="36"/>
      <c r="L213" s="36"/>
      <c r="M213" s="36"/>
      <c r="N213" s="36"/>
    </row>
    <row r="214" spans="1:14" s="22" customFormat="1" ht="13.5">
      <c r="A214" s="36"/>
      <c r="K214" s="36"/>
      <c r="L214" s="36"/>
      <c r="M214" s="36"/>
      <c r="N214" s="36"/>
    </row>
  </sheetData>
  <sheetProtection/>
  <mergeCells count="13">
    <mergeCell ref="B55:C55"/>
    <mergeCell ref="A6:B6"/>
    <mergeCell ref="A53:B53"/>
    <mergeCell ref="B4:H4"/>
    <mergeCell ref="C6:J6"/>
    <mergeCell ref="K6:K8"/>
    <mergeCell ref="N6:N8"/>
    <mergeCell ref="L6:L8"/>
    <mergeCell ref="M6:M8"/>
    <mergeCell ref="A1:K1"/>
    <mergeCell ref="A2:K2"/>
    <mergeCell ref="C7:D7"/>
    <mergeCell ref="E7:F7"/>
  </mergeCells>
  <printOptions/>
  <pageMargins left="0.35433070866141736" right="0.2362204724409449" top="0.5905511811023623" bottom="0.31496062992125984" header="0.5118110236220472" footer="0.2362204724409449"/>
  <pageSetup fitToHeight="0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Marija</cp:lastModifiedBy>
  <cp:lastPrinted>2022-01-10T07:00:53Z</cp:lastPrinted>
  <dcterms:created xsi:type="dcterms:W3CDTF">2011-09-21T19:59:38Z</dcterms:created>
  <dcterms:modified xsi:type="dcterms:W3CDTF">2022-01-10T07:15:12Z</dcterms:modified>
  <cp:category/>
  <cp:version/>
  <cp:contentType/>
  <cp:contentStatus/>
</cp:coreProperties>
</file>